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-30" windowWidth="9690" windowHeight="4785"/>
  </bookViews>
  <sheets>
    <sheet name="buget_24.03.2025" sheetId="498" r:id="rId1"/>
  </sheets>
  <definedNames>
    <definedName name="_cap57" localSheetId="0">#REF!</definedName>
    <definedName name="_cap57">#REF!</definedName>
    <definedName name="_cap59" localSheetId="0">#REF!</definedName>
    <definedName name="_cap59">#REF!</definedName>
    <definedName name="_cap60" localSheetId="0">#REF!</definedName>
    <definedName name="_cap60">#REF!</definedName>
    <definedName name="_cap63" localSheetId="0">#REF!</definedName>
    <definedName name="_cap63">#REF!</definedName>
    <definedName name="_cap68" localSheetId="0">#REF!</definedName>
    <definedName name="_cap68">#REF!</definedName>
    <definedName name="_cap72" localSheetId="0">#REF!</definedName>
    <definedName name="_cap72">#REF!</definedName>
    <definedName name="_cap96" localSheetId="0">#REF!</definedName>
    <definedName name="_cap96">#REF!</definedName>
    <definedName name="A" localSheetId="0">#REF!</definedName>
    <definedName name="A">#REF!</definedName>
    <definedName name="B" localSheetId="0">#REF!</definedName>
    <definedName name="B">#REF!</definedName>
    <definedName name="C_" localSheetId="0">#REF!</definedName>
    <definedName name="C_">#REF!</definedName>
    <definedName name="cap51_02" localSheetId="0">#REF!</definedName>
    <definedName name="cap51_02">#REF!</definedName>
    <definedName name="_xlnm.Print_Area" localSheetId="0">buget_24.03.2025!$A$1:$I$484</definedName>
    <definedName name="_xlnm.Print_Titles" localSheetId="0">buget_24.03.2025!$9:$15</definedName>
  </definedNames>
  <calcPr calcId="124519"/>
</workbook>
</file>

<file path=xl/calcChain.xml><?xml version="1.0" encoding="utf-8"?>
<calcChain xmlns="http://schemas.openxmlformats.org/spreadsheetml/2006/main">
  <c r="E88" i="498"/>
  <c r="F88"/>
  <c r="G88"/>
  <c r="H88"/>
  <c r="I88"/>
  <c r="E89"/>
  <c r="F89"/>
  <c r="G89"/>
  <c r="H89"/>
  <c r="I89"/>
  <c r="E277"/>
  <c r="F277"/>
  <c r="G277"/>
  <c r="H277"/>
  <c r="I277"/>
  <c r="E309"/>
  <c r="F309"/>
  <c r="G309"/>
  <c r="H309"/>
  <c r="I309"/>
  <c r="E303"/>
  <c r="F303"/>
  <c r="G303"/>
  <c r="H303"/>
  <c r="I303"/>
  <c r="E393" l="1"/>
  <c r="G393"/>
  <c r="I393"/>
  <c r="D397"/>
  <c r="D395" s="1"/>
  <c r="D393" s="1"/>
  <c r="D396"/>
  <c r="D394" s="1"/>
  <c r="I395"/>
  <c r="H395"/>
  <c r="H393" s="1"/>
  <c r="G395"/>
  <c r="F395"/>
  <c r="F393" s="1"/>
  <c r="E395"/>
  <c r="C395"/>
  <c r="C393" s="1"/>
  <c r="I394"/>
  <c r="H394"/>
  <c r="G394"/>
  <c r="F394"/>
  <c r="E394"/>
  <c r="C394"/>
  <c r="D312"/>
  <c r="D308"/>
  <c r="D307"/>
  <c r="D233"/>
  <c r="C89"/>
  <c r="C88"/>
  <c r="D91"/>
  <c r="D90"/>
  <c r="D278" l="1"/>
  <c r="D279"/>
  <c r="C277" l="1"/>
  <c r="F150"/>
  <c r="D153"/>
  <c r="F151"/>
  <c r="F143" s="1"/>
  <c r="F141" s="1"/>
  <c r="E415"/>
  <c r="F415"/>
  <c r="G415"/>
  <c r="H415"/>
  <c r="I415"/>
  <c r="C415"/>
  <c r="I383"/>
  <c r="H383"/>
  <c r="G383"/>
  <c r="F383"/>
  <c r="E383"/>
  <c r="C383"/>
  <c r="D385"/>
  <c r="D301"/>
  <c r="D300"/>
  <c r="I74"/>
  <c r="H74"/>
  <c r="G74"/>
  <c r="F74"/>
  <c r="E74"/>
  <c r="C74"/>
  <c r="D76"/>
  <c r="D75"/>
  <c r="D83"/>
  <c r="D479"/>
  <c r="D477" s="1"/>
  <c r="D473" s="1"/>
  <c r="D478"/>
  <c r="D476" s="1"/>
  <c r="I477"/>
  <c r="I473" s="1"/>
  <c r="H477"/>
  <c r="H473" s="1"/>
  <c r="G477"/>
  <c r="G473" s="1"/>
  <c r="F477"/>
  <c r="E477"/>
  <c r="E473" s="1"/>
  <c r="C477"/>
  <c r="C473" s="1"/>
  <c r="I476"/>
  <c r="H476"/>
  <c r="G476"/>
  <c r="F476"/>
  <c r="E476"/>
  <c r="C476"/>
  <c r="D475"/>
  <c r="D474" s="1"/>
  <c r="I474"/>
  <c r="H474"/>
  <c r="G474"/>
  <c r="F474"/>
  <c r="E474"/>
  <c r="C474"/>
  <c r="F473"/>
  <c r="D471"/>
  <c r="D470"/>
  <c r="D469"/>
  <c r="D468"/>
  <c r="D466" s="1"/>
  <c r="I467"/>
  <c r="H467"/>
  <c r="G467"/>
  <c r="F467"/>
  <c r="E467"/>
  <c r="C467"/>
  <c r="I466"/>
  <c r="H466"/>
  <c r="G466"/>
  <c r="F466"/>
  <c r="E466"/>
  <c r="C466"/>
  <c r="D463"/>
  <c r="D462"/>
  <c r="D461"/>
  <c r="D460"/>
  <c r="D459"/>
  <c r="D458"/>
  <c r="D457"/>
  <c r="D456"/>
  <c r="D455"/>
  <c r="D454"/>
  <c r="D453"/>
  <c r="D452"/>
  <c r="D451"/>
  <c r="D450"/>
  <c r="D449"/>
  <c r="D448"/>
  <c r="D447"/>
  <c r="D446"/>
  <c r="I445"/>
  <c r="I437" s="1"/>
  <c r="I435" s="1"/>
  <c r="H445"/>
  <c r="H437" s="1"/>
  <c r="H435" s="1"/>
  <c r="G445"/>
  <c r="F445"/>
  <c r="F437" s="1"/>
  <c r="F435" s="1"/>
  <c r="E445"/>
  <c r="E437" s="1"/>
  <c r="E435" s="1"/>
  <c r="C445"/>
  <c r="C437" s="1"/>
  <c r="C435" s="1"/>
  <c r="I444"/>
  <c r="H444"/>
  <c r="G444"/>
  <c r="F444"/>
  <c r="E444"/>
  <c r="C444"/>
  <c r="D443"/>
  <c r="D442"/>
  <c r="D441"/>
  <c r="D440"/>
  <c r="D439"/>
  <c r="I438"/>
  <c r="I436" s="1"/>
  <c r="I434" s="1"/>
  <c r="H438"/>
  <c r="G438"/>
  <c r="G436" s="1"/>
  <c r="G434" s="1"/>
  <c r="F438"/>
  <c r="E438"/>
  <c r="C438"/>
  <c r="G437"/>
  <c r="G435" s="1"/>
  <c r="D433"/>
  <c r="D431" s="1"/>
  <c r="D427" s="1"/>
  <c r="D425" s="1"/>
  <c r="D432"/>
  <c r="D430" s="1"/>
  <c r="I431"/>
  <c r="I427" s="1"/>
  <c r="I425" s="1"/>
  <c r="H431"/>
  <c r="H427" s="1"/>
  <c r="H425" s="1"/>
  <c r="G431"/>
  <c r="G427" s="1"/>
  <c r="G425" s="1"/>
  <c r="F431"/>
  <c r="F427" s="1"/>
  <c r="F425" s="1"/>
  <c r="E431"/>
  <c r="E427" s="1"/>
  <c r="E425" s="1"/>
  <c r="C431"/>
  <c r="C427" s="1"/>
  <c r="C425" s="1"/>
  <c r="I430"/>
  <c r="H430"/>
  <c r="G430"/>
  <c r="F430"/>
  <c r="F426" s="1"/>
  <c r="F424" s="1"/>
  <c r="E430"/>
  <c r="C430"/>
  <c r="D429"/>
  <c r="D428" s="1"/>
  <c r="I428"/>
  <c r="H428"/>
  <c r="G428"/>
  <c r="G426" s="1"/>
  <c r="G424" s="1"/>
  <c r="F428"/>
  <c r="E428"/>
  <c r="C428"/>
  <c r="D423"/>
  <c r="D422"/>
  <c r="D418" s="1"/>
  <c r="D421"/>
  <c r="D420"/>
  <c r="I419"/>
  <c r="I414" s="1"/>
  <c r="H419"/>
  <c r="H414" s="1"/>
  <c r="G419"/>
  <c r="G414" s="1"/>
  <c r="F419"/>
  <c r="F414" s="1"/>
  <c r="E419"/>
  <c r="E414" s="1"/>
  <c r="C419"/>
  <c r="C414" s="1"/>
  <c r="I418"/>
  <c r="H418"/>
  <c r="G418"/>
  <c r="F418"/>
  <c r="E418"/>
  <c r="C418"/>
  <c r="D417"/>
  <c r="D416"/>
  <c r="D412"/>
  <c r="D411"/>
  <c r="D410"/>
  <c r="D409"/>
  <c r="I408"/>
  <c r="H408"/>
  <c r="G408"/>
  <c r="F408"/>
  <c r="E408"/>
  <c r="C408"/>
  <c r="I407"/>
  <c r="H407"/>
  <c r="G407"/>
  <c r="F407"/>
  <c r="E407"/>
  <c r="C407"/>
  <c r="D402"/>
  <c r="D401"/>
  <c r="D400"/>
  <c r="I399"/>
  <c r="I398" s="1"/>
  <c r="I392" s="1"/>
  <c r="H399"/>
  <c r="H398" s="1"/>
  <c r="H392" s="1"/>
  <c r="G399"/>
  <c r="G398" s="1"/>
  <c r="G392" s="1"/>
  <c r="F399"/>
  <c r="F398" s="1"/>
  <c r="F392" s="1"/>
  <c r="E399"/>
  <c r="E398" s="1"/>
  <c r="E392" s="1"/>
  <c r="C399"/>
  <c r="C398" s="1"/>
  <c r="C392" s="1"/>
  <c r="D391"/>
  <c r="D390"/>
  <c r="D389" s="1"/>
  <c r="D388" s="1"/>
  <c r="D386" s="1"/>
  <c r="I389"/>
  <c r="I388" s="1"/>
  <c r="I386" s="1"/>
  <c r="H389"/>
  <c r="H388" s="1"/>
  <c r="H386" s="1"/>
  <c r="G389"/>
  <c r="F389"/>
  <c r="F388" s="1"/>
  <c r="F386" s="1"/>
  <c r="E389"/>
  <c r="E388" s="1"/>
  <c r="E386" s="1"/>
  <c r="C389"/>
  <c r="C388" s="1"/>
  <c r="C386" s="1"/>
  <c r="G388"/>
  <c r="G386" s="1"/>
  <c r="D384"/>
  <c r="D383" s="1"/>
  <c r="D382"/>
  <c r="D381" s="1"/>
  <c r="I381"/>
  <c r="H381"/>
  <c r="G381"/>
  <c r="F381"/>
  <c r="E381"/>
  <c r="C381"/>
  <c r="C379" s="1"/>
  <c r="I380"/>
  <c r="H380"/>
  <c r="G380"/>
  <c r="F380"/>
  <c r="E380"/>
  <c r="D380"/>
  <c r="C380"/>
  <c r="D378"/>
  <c r="D377"/>
  <c r="D376"/>
  <c r="D375"/>
  <c r="D374"/>
  <c r="D373"/>
  <c r="I372"/>
  <c r="H372"/>
  <c r="G372"/>
  <c r="F372"/>
  <c r="F370" s="1"/>
  <c r="F368" s="1"/>
  <c r="E372"/>
  <c r="C372"/>
  <c r="C370" s="1"/>
  <c r="C368" s="1"/>
  <c r="I371"/>
  <c r="H371"/>
  <c r="G371"/>
  <c r="F371"/>
  <c r="E371"/>
  <c r="C371"/>
  <c r="D366"/>
  <c r="D365"/>
  <c r="D364"/>
  <c r="D363"/>
  <c r="D362"/>
  <c r="D361"/>
  <c r="D360"/>
  <c r="D359"/>
  <c r="D358"/>
  <c r="D357"/>
  <c r="D356"/>
  <c r="D355"/>
  <c r="D354"/>
  <c r="D353"/>
  <c r="D352"/>
  <c r="D351"/>
  <c r="D350"/>
  <c r="D349"/>
  <c r="D348"/>
  <c r="D347"/>
  <c r="D346"/>
  <c r="D345"/>
  <c r="D344"/>
  <c r="D342" s="1"/>
  <c r="D294" s="1"/>
  <c r="D343"/>
  <c r="I342"/>
  <c r="H342"/>
  <c r="H294" s="1"/>
  <c r="H288" s="1"/>
  <c r="G342"/>
  <c r="G294" s="1"/>
  <c r="F342"/>
  <c r="F294" s="1"/>
  <c r="E342"/>
  <c r="C342"/>
  <c r="C294" s="1"/>
  <c r="I341"/>
  <c r="H341"/>
  <c r="G341"/>
  <c r="F341"/>
  <c r="E341"/>
  <c r="C341"/>
  <c r="D340"/>
  <c r="D339"/>
  <c r="D338"/>
  <c r="D337"/>
  <c r="D336"/>
  <c r="D335"/>
  <c r="D334"/>
  <c r="D333"/>
  <c r="D332"/>
  <c r="D331"/>
  <c r="D330"/>
  <c r="D329"/>
  <c r="D328"/>
  <c r="D327"/>
  <c r="D325"/>
  <c r="D324"/>
  <c r="D323"/>
  <c r="D322"/>
  <c r="D321"/>
  <c r="D320"/>
  <c r="D319"/>
  <c r="D318"/>
  <c r="D317"/>
  <c r="D316"/>
  <c r="D315"/>
  <c r="D314"/>
  <c r="D313"/>
  <c r="D311"/>
  <c r="D310"/>
  <c r="C309"/>
  <c r="D306"/>
  <c r="D305"/>
  <c r="D304"/>
  <c r="C303"/>
  <c r="D302"/>
  <c r="D299"/>
  <c r="D298"/>
  <c r="D297"/>
  <c r="D296"/>
  <c r="I295"/>
  <c r="H295"/>
  <c r="G295"/>
  <c r="F295"/>
  <c r="E295"/>
  <c r="C295"/>
  <c r="I294"/>
  <c r="E294"/>
  <c r="D292"/>
  <c r="D290" s="1"/>
  <c r="D291"/>
  <c r="I290"/>
  <c r="H290"/>
  <c r="G290"/>
  <c r="F290"/>
  <c r="E290"/>
  <c r="C290"/>
  <c r="I289"/>
  <c r="H289"/>
  <c r="G289"/>
  <c r="F289"/>
  <c r="E289"/>
  <c r="D289"/>
  <c r="C289"/>
  <c r="D286"/>
  <c r="D285"/>
  <c r="D281" s="1"/>
  <c r="D284"/>
  <c r="D283"/>
  <c r="I282"/>
  <c r="I276" s="1"/>
  <c r="H282"/>
  <c r="H276" s="1"/>
  <c r="G282"/>
  <c r="G276" s="1"/>
  <c r="F282"/>
  <c r="F276" s="1"/>
  <c r="E282"/>
  <c r="E276" s="1"/>
  <c r="C282"/>
  <c r="I281"/>
  <c r="H281"/>
  <c r="G281"/>
  <c r="F281"/>
  <c r="E281"/>
  <c r="C281"/>
  <c r="D280"/>
  <c r="D277" s="1"/>
  <c r="C276"/>
  <c r="D274"/>
  <c r="D273"/>
  <c r="D272"/>
  <c r="D271"/>
  <c r="I270"/>
  <c r="H270"/>
  <c r="G270"/>
  <c r="F270"/>
  <c r="E270"/>
  <c r="C270"/>
  <c r="I269"/>
  <c r="H269"/>
  <c r="G269"/>
  <c r="F269"/>
  <c r="E269"/>
  <c r="C269"/>
  <c r="D266"/>
  <c r="D265"/>
  <c r="D264"/>
  <c r="D263"/>
  <c r="D262"/>
  <c r="D261"/>
  <c r="D260"/>
  <c r="D259"/>
  <c r="D258"/>
  <c r="D257"/>
  <c r="D256"/>
  <c r="D255"/>
  <c r="D254"/>
  <c r="D253"/>
  <c r="D252"/>
  <c r="D251"/>
  <c r="D250"/>
  <c r="D249"/>
  <c r="D248"/>
  <c r="D247"/>
  <c r="D246"/>
  <c r="D245"/>
  <c r="D244"/>
  <c r="D243"/>
  <c r="D242"/>
  <c r="D241"/>
  <c r="I240"/>
  <c r="I231" s="1"/>
  <c r="I229" s="1"/>
  <c r="H240"/>
  <c r="G240"/>
  <c r="G231" s="1"/>
  <c r="G229" s="1"/>
  <c r="F240"/>
  <c r="F231" s="1"/>
  <c r="F229" s="1"/>
  <c r="E240"/>
  <c r="E231" s="1"/>
  <c r="E229" s="1"/>
  <c r="C240"/>
  <c r="C231" s="1"/>
  <c r="C229" s="1"/>
  <c r="I239"/>
  <c r="H239"/>
  <c r="G239"/>
  <c r="F239"/>
  <c r="E239"/>
  <c r="C239"/>
  <c r="D238"/>
  <c r="D237"/>
  <c r="D236"/>
  <c r="D235"/>
  <c r="D234"/>
  <c r="I232"/>
  <c r="H232"/>
  <c r="G232"/>
  <c r="F232"/>
  <c r="E232"/>
  <c r="C232"/>
  <c r="C230" s="1"/>
  <c r="C228" s="1"/>
  <c r="H231"/>
  <c r="H229" s="1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I205"/>
  <c r="I186" s="1"/>
  <c r="I184" s="1"/>
  <c r="H205"/>
  <c r="H186" s="1"/>
  <c r="G205"/>
  <c r="G186" s="1"/>
  <c r="G184" s="1"/>
  <c r="F205"/>
  <c r="F186" s="1"/>
  <c r="F184" s="1"/>
  <c r="E205"/>
  <c r="E186" s="1"/>
  <c r="E184" s="1"/>
  <c r="C205"/>
  <c r="C186" s="1"/>
  <c r="C184" s="1"/>
  <c r="I204"/>
  <c r="H204"/>
  <c r="G204"/>
  <c r="F204"/>
  <c r="E204"/>
  <c r="C204"/>
  <c r="D203"/>
  <c r="D202"/>
  <c r="D201"/>
  <c r="D200"/>
  <c r="D199"/>
  <c r="D198"/>
  <c r="D197"/>
  <c r="D196"/>
  <c r="I195"/>
  <c r="H195"/>
  <c r="G195"/>
  <c r="F195"/>
  <c r="E195"/>
  <c r="C195"/>
  <c r="D194"/>
  <c r="D193"/>
  <c r="D192"/>
  <c r="D191"/>
  <c r="D190"/>
  <c r="D189"/>
  <c r="D188"/>
  <c r="I187"/>
  <c r="H187"/>
  <c r="G187"/>
  <c r="F187"/>
  <c r="E187"/>
  <c r="C187"/>
  <c r="D182"/>
  <c r="D181"/>
  <c r="D180"/>
  <c r="D179"/>
  <c r="D178"/>
  <c r="D177"/>
  <c r="D176"/>
  <c r="D175"/>
  <c r="D174"/>
  <c r="D173"/>
  <c r="I172"/>
  <c r="I161" s="1"/>
  <c r="I159" s="1"/>
  <c r="H172"/>
  <c r="G172"/>
  <c r="G161" s="1"/>
  <c r="F172"/>
  <c r="F161" s="1"/>
  <c r="F159" s="1"/>
  <c r="E172"/>
  <c r="E161" s="1"/>
  <c r="C172"/>
  <c r="C161" s="1"/>
  <c r="C159" s="1"/>
  <c r="I171"/>
  <c r="H171"/>
  <c r="G171"/>
  <c r="F171"/>
  <c r="E171"/>
  <c r="C171"/>
  <c r="D170"/>
  <c r="D169"/>
  <c r="D168"/>
  <c r="D167"/>
  <c r="D166"/>
  <c r="I165"/>
  <c r="H165"/>
  <c r="G165"/>
  <c r="F165"/>
  <c r="E165"/>
  <c r="C165"/>
  <c r="D164"/>
  <c r="D163"/>
  <c r="I162"/>
  <c r="H162"/>
  <c r="G162"/>
  <c r="F162"/>
  <c r="E162"/>
  <c r="C162"/>
  <c r="H161"/>
  <c r="H159" s="1"/>
  <c r="D157"/>
  <c r="D156"/>
  <c r="D155"/>
  <c r="D154"/>
  <c r="I151"/>
  <c r="I143" s="1"/>
  <c r="H151"/>
  <c r="H143" s="1"/>
  <c r="H141" s="1"/>
  <c r="G151"/>
  <c r="G143" s="1"/>
  <c r="G141" s="1"/>
  <c r="E151"/>
  <c r="E143" s="1"/>
  <c r="E141" s="1"/>
  <c r="C151"/>
  <c r="C143" s="1"/>
  <c r="C141" s="1"/>
  <c r="I150"/>
  <c r="H150"/>
  <c r="G150"/>
  <c r="C150"/>
  <c r="D149"/>
  <c r="D148"/>
  <c r="I147"/>
  <c r="H147"/>
  <c r="G147"/>
  <c r="F147"/>
  <c r="E147"/>
  <c r="C147"/>
  <c r="D146"/>
  <c r="D145"/>
  <c r="I144"/>
  <c r="H144"/>
  <c r="G144"/>
  <c r="F144"/>
  <c r="E144"/>
  <c r="C144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89" s="1"/>
  <c r="D92"/>
  <c r="D88" s="1"/>
  <c r="I72"/>
  <c r="H72"/>
  <c r="G29"/>
  <c r="F72"/>
  <c r="E72"/>
  <c r="C72"/>
  <c r="D87"/>
  <c r="D86"/>
  <c r="D85"/>
  <c r="D84"/>
  <c r="D82"/>
  <c r="I81"/>
  <c r="H81"/>
  <c r="G81"/>
  <c r="F81"/>
  <c r="E81"/>
  <c r="E71" s="1"/>
  <c r="C81"/>
  <c r="D80"/>
  <c r="D79"/>
  <c r="D78"/>
  <c r="D77"/>
  <c r="I73"/>
  <c r="H73"/>
  <c r="G73"/>
  <c r="E73"/>
  <c r="D73"/>
  <c r="C73"/>
  <c r="G72"/>
  <c r="D70"/>
  <c r="D69"/>
  <c r="D68"/>
  <c r="D67"/>
  <c r="D66"/>
  <c r="D65"/>
  <c r="I64"/>
  <c r="H64"/>
  <c r="G64"/>
  <c r="F64"/>
  <c r="E64"/>
  <c r="C64"/>
  <c r="I63"/>
  <c r="H63"/>
  <c r="G63"/>
  <c r="F63"/>
  <c r="E63"/>
  <c r="C63"/>
  <c r="D62"/>
  <c r="D60" s="1"/>
  <c r="D61"/>
  <c r="D59" s="1"/>
  <c r="I60"/>
  <c r="H60"/>
  <c r="G60"/>
  <c r="G19" s="1"/>
  <c r="F60"/>
  <c r="F19" s="1"/>
  <c r="E60"/>
  <c r="C60"/>
  <c r="C19" s="1"/>
  <c r="I59"/>
  <c r="I18" s="1"/>
  <c r="H59"/>
  <c r="G59"/>
  <c r="G18" s="1"/>
  <c r="F59"/>
  <c r="E59"/>
  <c r="E18" s="1"/>
  <c r="C59"/>
  <c r="C18" s="1"/>
  <c r="D56"/>
  <c r="D55"/>
  <c r="D54"/>
  <c r="D53" s="1"/>
  <c r="D51" s="1"/>
  <c r="I53"/>
  <c r="I51" s="1"/>
  <c r="H53"/>
  <c r="H51" s="1"/>
  <c r="G53"/>
  <c r="G51" s="1"/>
  <c r="F53"/>
  <c r="F51" s="1"/>
  <c r="E53"/>
  <c r="E51" s="1"/>
  <c r="C53"/>
  <c r="C51" s="1"/>
  <c r="D50"/>
  <c r="D48" s="1"/>
  <c r="D49"/>
  <c r="D47" s="1"/>
  <c r="I48"/>
  <c r="H48"/>
  <c r="G48"/>
  <c r="F48"/>
  <c r="E48"/>
  <c r="C48"/>
  <c r="C21" s="1"/>
  <c r="I47"/>
  <c r="H47"/>
  <c r="H20" s="1"/>
  <c r="G47"/>
  <c r="F47"/>
  <c r="F20" s="1"/>
  <c r="E47"/>
  <c r="C47"/>
  <c r="C20" s="1"/>
  <c r="D42"/>
  <c r="D41" s="1"/>
  <c r="D39" s="1"/>
  <c r="D37" s="1"/>
  <c r="I41"/>
  <c r="I39" s="1"/>
  <c r="I37" s="1"/>
  <c r="H41"/>
  <c r="H39" s="1"/>
  <c r="H37" s="1"/>
  <c r="G41"/>
  <c r="G39" s="1"/>
  <c r="G37" s="1"/>
  <c r="F41"/>
  <c r="F39" s="1"/>
  <c r="F37" s="1"/>
  <c r="E41"/>
  <c r="E39" s="1"/>
  <c r="E37" s="1"/>
  <c r="C41"/>
  <c r="C39" s="1"/>
  <c r="C37" s="1"/>
  <c r="I38"/>
  <c r="H38"/>
  <c r="G38"/>
  <c r="F38"/>
  <c r="E38"/>
  <c r="D38"/>
  <c r="C38"/>
  <c r="D36"/>
  <c r="D35" s="1"/>
  <c r="I35"/>
  <c r="I33" s="1"/>
  <c r="H35"/>
  <c r="G35"/>
  <c r="G33" s="1"/>
  <c r="F35"/>
  <c r="F33" s="1"/>
  <c r="F31" s="1"/>
  <c r="E35"/>
  <c r="E33" s="1"/>
  <c r="C35"/>
  <c r="H33"/>
  <c r="I32"/>
  <c r="H32"/>
  <c r="G32"/>
  <c r="F32"/>
  <c r="E32"/>
  <c r="D32"/>
  <c r="C32"/>
  <c r="I24"/>
  <c r="H24"/>
  <c r="G24"/>
  <c r="F24"/>
  <c r="H19"/>
  <c r="F18"/>
  <c r="G46" l="1"/>
  <c r="G44" s="1"/>
  <c r="G21"/>
  <c r="E20"/>
  <c r="I20"/>
  <c r="D187"/>
  <c r="E230"/>
  <c r="E228" s="1"/>
  <c r="I230"/>
  <c r="I228" s="1"/>
  <c r="D303"/>
  <c r="D309"/>
  <c r="H406"/>
  <c r="G268"/>
  <c r="E46"/>
  <c r="E44" s="1"/>
  <c r="E21"/>
  <c r="I46"/>
  <c r="I44" s="1"/>
  <c r="I21"/>
  <c r="G20"/>
  <c r="H185"/>
  <c r="H183" s="1"/>
  <c r="G230"/>
  <c r="G228" s="1"/>
  <c r="H426"/>
  <c r="H424" s="1"/>
  <c r="F436"/>
  <c r="F434" s="1"/>
  <c r="H472"/>
  <c r="F46"/>
  <c r="F44" s="1"/>
  <c r="F21"/>
  <c r="H46"/>
  <c r="H44" s="1"/>
  <c r="H21"/>
  <c r="C160"/>
  <c r="C158" s="1"/>
  <c r="F185"/>
  <c r="F183" s="1"/>
  <c r="I406"/>
  <c r="H29"/>
  <c r="H28"/>
  <c r="C25"/>
  <c r="E26"/>
  <c r="E275"/>
  <c r="F28"/>
  <c r="G370"/>
  <c r="G368" s="1"/>
  <c r="I142"/>
  <c r="I140" s="1"/>
  <c r="F413"/>
  <c r="C268"/>
  <c r="I71"/>
  <c r="I57" s="1"/>
  <c r="I29"/>
  <c r="G160"/>
  <c r="G158" s="1"/>
  <c r="F275"/>
  <c r="F267" s="1"/>
  <c r="H436"/>
  <c r="H434" s="1"/>
  <c r="I413"/>
  <c r="I405" s="1"/>
  <c r="D408"/>
  <c r="D72"/>
  <c r="C46"/>
  <c r="C44" s="1"/>
  <c r="D269"/>
  <c r="C426"/>
  <c r="C424" s="1"/>
  <c r="E465"/>
  <c r="H26"/>
  <c r="D282"/>
  <c r="D276" s="1"/>
  <c r="F29"/>
  <c r="G28"/>
  <c r="E267"/>
  <c r="I275"/>
  <c r="I267" s="1"/>
  <c r="I472"/>
  <c r="I464" s="1"/>
  <c r="E58"/>
  <c r="D74"/>
  <c r="H370"/>
  <c r="H368" s="1"/>
  <c r="D415"/>
  <c r="D413" s="1"/>
  <c r="F268"/>
  <c r="D275"/>
  <c r="G71"/>
  <c r="D144"/>
  <c r="I160"/>
  <c r="I158" s="1"/>
  <c r="E426"/>
  <c r="E424" s="1"/>
  <c r="E436"/>
  <c r="E434" s="1"/>
  <c r="D444"/>
  <c r="G465"/>
  <c r="D151"/>
  <c r="D143" s="1"/>
  <c r="D141" s="1"/>
  <c r="E29"/>
  <c r="D171"/>
  <c r="F230"/>
  <c r="F228" s="1"/>
  <c r="G288"/>
  <c r="C33"/>
  <c r="C31" s="1"/>
  <c r="I288"/>
  <c r="C28"/>
  <c r="C465"/>
  <c r="C29"/>
  <c r="I25"/>
  <c r="G142"/>
  <c r="G140" s="1"/>
  <c r="F160"/>
  <c r="F158" s="1"/>
  <c r="D165"/>
  <c r="E370"/>
  <c r="E368" s="1"/>
  <c r="D407"/>
  <c r="E472"/>
  <c r="E464" s="1"/>
  <c r="G413"/>
  <c r="G405" s="1"/>
  <c r="H25"/>
  <c r="I465"/>
  <c r="E19"/>
  <c r="E160"/>
  <c r="E158" s="1"/>
  <c r="I58"/>
  <c r="D399"/>
  <c r="D398" s="1"/>
  <c r="D392" s="1"/>
  <c r="I19"/>
  <c r="F25"/>
  <c r="C142"/>
  <c r="C140" s="1"/>
  <c r="D205"/>
  <c r="D186" s="1"/>
  <c r="D184" s="1"/>
  <c r="E288"/>
  <c r="H71"/>
  <c r="H57" s="1"/>
  <c r="C413"/>
  <c r="C405" s="1"/>
  <c r="H160"/>
  <c r="H158" s="1"/>
  <c r="E293"/>
  <c r="E287" s="1"/>
  <c r="C293"/>
  <c r="C287" s="1"/>
  <c r="D371"/>
  <c r="I28"/>
  <c r="I370"/>
  <c r="I368" s="1"/>
  <c r="C472"/>
  <c r="C464" s="1"/>
  <c r="F26"/>
  <c r="F405"/>
  <c r="C26"/>
  <c r="C436"/>
  <c r="C434" s="1"/>
  <c r="I26"/>
  <c r="I293"/>
  <c r="I287" s="1"/>
  <c r="H379"/>
  <c r="H369" s="1"/>
  <c r="H367" s="1"/>
  <c r="E24"/>
  <c r="C24"/>
  <c r="G293"/>
  <c r="G287" s="1"/>
  <c r="H293"/>
  <c r="H287" s="1"/>
  <c r="D426"/>
  <c r="D424" s="1"/>
  <c r="H465"/>
  <c r="H404" s="1"/>
  <c r="F142"/>
  <c r="F140" s="1"/>
  <c r="D147"/>
  <c r="D240"/>
  <c r="D231" s="1"/>
  <c r="D229" s="1"/>
  <c r="E268"/>
  <c r="D295"/>
  <c r="D24" s="1"/>
  <c r="F379"/>
  <c r="F369" s="1"/>
  <c r="F367" s="1"/>
  <c r="D438"/>
  <c r="D195"/>
  <c r="D239"/>
  <c r="F288"/>
  <c r="F472"/>
  <c r="F464" s="1"/>
  <c r="H142"/>
  <c r="H140" s="1"/>
  <c r="I185"/>
  <c r="I183" s="1"/>
  <c r="G185"/>
  <c r="G183" s="1"/>
  <c r="H268"/>
  <c r="H227" s="1"/>
  <c r="D162"/>
  <c r="D288"/>
  <c r="C288"/>
  <c r="C227" s="1"/>
  <c r="D372"/>
  <c r="D370" s="1"/>
  <c r="D368" s="1"/>
  <c r="F465"/>
  <c r="D64"/>
  <c r="D21" s="1"/>
  <c r="E185"/>
  <c r="E183" s="1"/>
  <c r="D204"/>
  <c r="G227"/>
  <c r="H275"/>
  <c r="H267" s="1"/>
  <c r="F293"/>
  <c r="F287" s="1"/>
  <c r="D472"/>
  <c r="D464" s="1"/>
  <c r="D63"/>
  <c r="D20" s="1"/>
  <c r="D232"/>
  <c r="D270"/>
  <c r="E379"/>
  <c r="E369" s="1"/>
  <c r="E367" s="1"/>
  <c r="I426"/>
  <c r="I424" s="1"/>
  <c r="E413"/>
  <c r="E405" s="1"/>
  <c r="H413"/>
  <c r="H405" s="1"/>
  <c r="D445"/>
  <c r="D437" s="1"/>
  <c r="D435" s="1"/>
  <c r="H464"/>
  <c r="G472"/>
  <c r="G464" s="1"/>
  <c r="G58"/>
  <c r="C45"/>
  <c r="C43" s="1"/>
  <c r="F71"/>
  <c r="F57" s="1"/>
  <c r="C185"/>
  <c r="C183" s="1"/>
  <c r="H230"/>
  <c r="H228" s="1"/>
  <c r="C275"/>
  <c r="C267" s="1"/>
  <c r="C226" s="1"/>
  <c r="G275"/>
  <c r="D341"/>
  <c r="I379"/>
  <c r="I369" s="1"/>
  <c r="I367" s="1"/>
  <c r="F406"/>
  <c r="F404" s="1"/>
  <c r="D172"/>
  <c r="D161" s="1"/>
  <c r="D159" s="1"/>
  <c r="C369"/>
  <c r="C367" s="1"/>
  <c r="E406"/>
  <c r="D419"/>
  <c r="D414" s="1"/>
  <c r="D467"/>
  <c r="D465" s="1"/>
  <c r="G379"/>
  <c r="G369" s="1"/>
  <c r="G367" s="1"/>
  <c r="D81"/>
  <c r="G26"/>
  <c r="C71"/>
  <c r="F23"/>
  <c r="G23"/>
  <c r="G17" s="1"/>
  <c r="G159"/>
  <c r="E23"/>
  <c r="E17" s="1"/>
  <c r="E159"/>
  <c r="H23"/>
  <c r="H184"/>
  <c r="D19"/>
  <c r="I45"/>
  <c r="I43" s="1"/>
  <c r="G45"/>
  <c r="G43" s="1"/>
  <c r="C23"/>
  <c r="C17" s="1"/>
  <c r="I268"/>
  <c r="D379"/>
  <c r="G406"/>
  <c r="G404" s="1"/>
  <c r="D46"/>
  <c r="D44" s="1"/>
  <c r="I141"/>
  <c r="I23"/>
  <c r="I17" s="1"/>
  <c r="E404"/>
  <c r="D18"/>
  <c r="D45"/>
  <c r="D43" s="1"/>
  <c r="F58"/>
  <c r="D33"/>
  <c r="C406"/>
  <c r="I404"/>
  <c r="C58"/>
  <c r="H45"/>
  <c r="H43" s="1"/>
  <c r="G57"/>
  <c r="E31"/>
  <c r="I31"/>
  <c r="G31"/>
  <c r="E45"/>
  <c r="E43" s="1"/>
  <c r="E57"/>
  <c r="H31"/>
  <c r="F45"/>
  <c r="F43" s="1"/>
  <c r="H18"/>
  <c r="G25"/>
  <c r="H58"/>
  <c r="E25"/>
  <c r="D406" l="1"/>
  <c r="F227"/>
  <c r="I403"/>
  <c r="D436"/>
  <c r="D434" s="1"/>
  <c r="D58"/>
  <c r="D25"/>
  <c r="E226"/>
  <c r="D152"/>
  <c r="D150" s="1"/>
  <c r="D142" s="1"/>
  <c r="D140" s="1"/>
  <c r="E150"/>
  <c r="E227"/>
  <c r="D230"/>
  <c r="D228" s="1"/>
  <c r="F17"/>
  <c r="F226"/>
  <c r="D268"/>
  <c r="F403"/>
  <c r="D369"/>
  <c r="D367" s="1"/>
  <c r="C404"/>
  <c r="C403"/>
  <c r="D405"/>
  <c r="G22"/>
  <c r="G16" s="1"/>
  <c r="D267"/>
  <c r="D185"/>
  <c r="D183" s="1"/>
  <c r="E403"/>
  <c r="D293"/>
  <c r="D287" s="1"/>
  <c r="I226"/>
  <c r="D29"/>
  <c r="H226"/>
  <c r="H17"/>
  <c r="D160"/>
  <c r="D158" s="1"/>
  <c r="H403"/>
  <c r="I227"/>
  <c r="D227"/>
  <c r="D26"/>
  <c r="F22"/>
  <c r="F16" s="1"/>
  <c r="I22"/>
  <c r="I16" s="1"/>
  <c r="G267"/>
  <c r="G226" s="1"/>
  <c r="C22"/>
  <c r="C16" s="1"/>
  <c r="G403"/>
  <c r="D404"/>
  <c r="H22"/>
  <c r="H16" s="1"/>
  <c r="D71"/>
  <c r="D57" s="1"/>
  <c r="C57"/>
  <c r="D31"/>
  <c r="D23"/>
  <c r="D403" l="1"/>
  <c r="D28"/>
  <c r="E28"/>
  <c r="E142"/>
  <c r="D226"/>
  <c r="D17"/>
  <c r="D22"/>
  <c r="D16" s="1"/>
  <c r="E140" l="1"/>
  <c r="E22"/>
  <c r="E16" s="1"/>
</calcChain>
</file>

<file path=xl/sharedStrings.xml><?xml version="1.0" encoding="utf-8"?>
<sst xmlns="http://schemas.openxmlformats.org/spreadsheetml/2006/main" count="716" uniqueCount="429">
  <si>
    <t>61.02. ORDINE PUBLICA SI SIGURANTA NATIONALA, din care:</t>
  </si>
  <si>
    <t>TOTAL GENERAL</t>
  </si>
  <si>
    <t>Obiective de investitii in continuare</t>
  </si>
  <si>
    <t>Obiective de investitii noi</t>
  </si>
  <si>
    <t>a.</t>
  </si>
  <si>
    <t>Achizitii de imobile</t>
  </si>
  <si>
    <t>b.</t>
  </si>
  <si>
    <t>c.</t>
  </si>
  <si>
    <t>d.</t>
  </si>
  <si>
    <t>Cheltuieli pt. elaborarea SPF, SF si a altor studii</t>
  </si>
  <si>
    <t>Cheltuieli de expertiza, proiectare si de executie privind consolidarile</t>
  </si>
  <si>
    <t>e.</t>
  </si>
  <si>
    <t>Alte cheltuieli asimilate investitiilor</t>
  </si>
  <si>
    <t>A.</t>
  </si>
  <si>
    <t>B.</t>
  </si>
  <si>
    <t>C.</t>
  </si>
  <si>
    <t xml:space="preserve"> Alte cheltuieli de investitii</t>
  </si>
  <si>
    <t>VII</t>
  </si>
  <si>
    <t>84.02.03.01. DRUMURI SI PODURI</t>
  </si>
  <si>
    <t>VIII</t>
  </si>
  <si>
    <t xml:space="preserve">            JUDEŢUL MARAMUREŞ</t>
  </si>
  <si>
    <t>CONSILIUL LOCAL AL MUNICIPIULUI</t>
  </si>
  <si>
    <t>Total</t>
  </si>
  <si>
    <t>C+M</t>
  </si>
  <si>
    <t>Nr.</t>
  </si>
  <si>
    <t xml:space="preserve"> - Denumirea obiectivului</t>
  </si>
  <si>
    <t>Valoare</t>
  </si>
  <si>
    <t>crt.</t>
  </si>
  <si>
    <t>totală</t>
  </si>
  <si>
    <t>Alte</t>
  </si>
  <si>
    <t>Alocaţii</t>
  </si>
  <si>
    <t>Surse</t>
  </si>
  <si>
    <t>bancare</t>
  </si>
  <si>
    <t>surse</t>
  </si>
  <si>
    <t>bugetare</t>
  </si>
  <si>
    <t>proprii</t>
  </si>
  <si>
    <t>interne</t>
  </si>
  <si>
    <t>externe</t>
  </si>
  <si>
    <t>constituite</t>
  </si>
  <si>
    <t>(subvenţii)</t>
  </si>
  <si>
    <t>din care :</t>
  </si>
  <si>
    <t>I</t>
  </si>
  <si>
    <t>2.)</t>
  </si>
  <si>
    <t>1.)</t>
  </si>
  <si>
    <t>3.)</t>
  </si>
  <si>
    <t>4.)</t>
  </si>
  <si>
    <t>5.)</t>
  </si>
  <si>
    <t>6.)</t>
  </si>
  <si>
    <t>7.)</t>
  </si>
  <si>
    <t>8.)</t>
  </si>
  <si>
    <t>9.)</t>
  </si>
  <si>
    <t>10.)</t>
  </si>
  <si>
    <t>11.)</t>
  </si>
  <si>
    <t>12.)</t>
  </si>
  <si>
    <t>14.)</t>
  </si>
  <si>
    <t>III</t>
  </si>
  <si>
    <t>IV</t>
  </si>
  <si>
    <t>V</t>
  </si>
  <si>
    <t>15.)</t>
  </si>
  <si>
    <t>din care:</t>
  </si>
  <si>
    <t>17.)</t>
  </si>
  <si>
    <t>18.)</t>
  </si>
  <si>
    <t>Dotari independente</t>
  </si>
  <si>
    <t>19.)</t>
  </si>
  <si>
    <t>20.)</t>
  </si>
  <si>
    <t xml:space="preserve">                    BAIA MARE</t>
  </si>
  <si>
    <t xml:space="preserve"> - Nr. si data actului de aprobare</t>
  </si>
  <si>
    <t>Din TOTAL, desfăşurat, potrivit clasificaţiei, pe capitole bugetare</t>
  </si>
  <si>
    <t>cf. legii</t>
  </si>
  <si>
    <t>51.02. AUTORITATI PUBLICE, din care:</t>
  </si>
  <si>
    <t>65.02. ÎNVĂŢĂMÂNT din care:</t>
  </si>
  <si>
    <t>66.02 SĂNĂTATE din care:</t>
  </si>
  <si>
    <t>68.02. ASIGURARI SI ASISTENTA SOCIALA</t>
  </si>
  <si>
    <t>70.02. LOCUINTE, SERVICII SI DEZVOLTARE PUBLICA</t>
  </si>
  <si>
    <t>70.02.03. LOCUINTE</t>
  </si>
  <si>
    <t>70.02.06. ILUMINAT PUBLIC</t>
  </si>
  <si>
    <t>70.02.50. ALTE SERVICII IN DOM. LOC, SERV, DEZV. COMUNALA</t>
  </si>
  <si>
    <t>84.02. TRANSPORTURI</t>
  </si>
  <si>
    <t>84.02.03.02. TRANSPORT IN COMUN</t>
  </si>
  <si>
    <t>84.02.03.03. STRAZI</t>
  </si>
  <si>
    <t>IX</t>
  </si>
  <si>
    <t>VI</t>
  </si>
  <si>
    <t>67.02. CULTURA, RECREERE SI RELIGIE, din care</t>
  </si>
  <si>
    <t>74.02. PROTECTIA MEDIULUI</t>
  </si>
  <si>
    <t>13.)</t>
  </si>
  <si>
    <t>61.02.03.04 Politia Locala</t>
  </si>
  <si>
    <t>84.02.50. ALTE CHELTUIELI IN DOMENIUL TRANSPORTURI</t>
  </si>
  <si>
    <t>74.02.05.01 SALUBRITATE</t>
  </si>
  <si>
    <t xml:space="preserve">  [MII LEI]</t>
  </si>
  <si>
    <t>22.)</t>
  </si>
  <si>
    <t>23.)</t>
  </si>
  <si>
    <t>24.)</t>
  </si>
  <si>
    <t>25.)</t>
  </si>
  <si>
    <t>27.)</t>
  </si>
  <si>
    <t>28.)</t>
  </si>
  <si>
    <t>Consiliul Local al municipiului Baia Mare -cf. lista anexa</t>
  </si>
  <si>
    <t>30.)</t>
  </si>
  <si>
    <t>32.)</t>
  </si>
  <si>
    <t>33.)</t>
  </si>
  <si>
    <t>34.)</t>
  </si>
  <si>
    <t>35.)</t>
  </si>
  <si>
    <t>36.)</t>
  </si>
  <si>
    <t xml:space="preserve">SPAU - Dotari cf. lista </t>
  </si>
  <si>
    <t>*11.)</t>
  </si>
  <si>
    <t>PARŢIALĂ SAU INTEGRALĂ DE LA BUGETUL LOCAL</t>
  </si>
  <si>
    <t>*1.)</t>
  </si>
  <si>
    <t>*2.)</t>
  </si>
  <si>
    <t>Teatru Municipal - Reabilitare, Modernizare</t>
  </si>
  <si>
    <t>*4.)</t>
  </si>
  <si>
    <t>*3.)</t>
  </si>
  <si>
    <t>Registrul spatiilor verzi</t>
  </si>
  <si>
    <t>*5.)</t>
  </si>
  <si>
    <t>*6.)</t>
  </si>
  <si>
    <t xml:space="preserve"> Obiective de investitii noi</t>
  </si>
  <si>
    <t>*12.)</t>
  </si>
  <si>
    <t xml:space="preserve">Colegiul National "Gheorghe Sincai" - Reabilitare etapa II      </t>
  </si>
  <si>
    <t>Mobilier urban</t>
  </si>
  <si>
    <t>HCL nr. 441 / 31.10.2017</t>
  </si>
  <si>
    <t>Reabilitare spatiul public Piata Unirii + zona adiacenta</t>
  </si>
  <si>
    <t>Modernizarea sistemului de iluminat public din zona istorica</t>
  </si>
  <si>
    <t xml:space="preserve">Studiu de oportunitate si fundamentare, documentatie de atribuire privind modalitatea de gestionare a unor servicii de utilitati publice </t>
  </si>
  <si>
    <t>74.02.50. Alte servicii in domeniul protectiei mediului</t>
  </si>
  <si>
    <t>*7.)</t>
  </si>
  <si>
    <t>*8.)</t>
  </si>
  <si>
    <t>*9.)</t>
  </si>
  <si>
    <t>*17.)</t>
  </si>
  <si>
    <t>26.)</t>
  </si>
  <si>
    <t>29.)</t>
  </si>
  <si>
    <t>Director Executiv</t>
  </si>
  <si>
    <t>31.)</t>
  </si>
  <si>
    <t>37.)</t>
  </si>
  <si>
    <t>Cresterea performantei energetice a unitatilor de invatamant  - Colegiul National "Mihai Eminescu", SMIS 114990</t>
  </si>
  <si>
    <t>38.)</t>
  </si>
  <si>
    <t>Cresterea performantei energetice a unitatilor de invatamant  - Gradinita cu Program Prelungit nr.10, SMIS 118323</t>
  </si>
  <si>
    <t>42.)</t>
  </si>
  <si>
    <t>Prelungire strada Brazilor</t>
  </si>
  <si>
    <t xml:space="preserve">Casa Iancu de Hunedoara, Piata Libertatii nr.18 - Restaurare </t>
  </si>
  <si>
    <t>Reabilitare bloc locuinte sociale - strada Luminisului 13, SMIS 117370</t>
  </si>
  <si>
    <t>Dezvoltarea infrastructurii de educatie timpurie prin realizarea Gradinitei in cartierul Vasile Alecsandri, SMIS 121219</t>
  </si>
  <si>
    <t>Cresterea performantei energetice a unitatilor de invatamant  - Scoala Gimaziala "Avram Iancu", SMIS 111419</t>
  </si>
  <si>
    <t>Dezvoltarea infrastructurii de reincarcare pentru vehicule electrice,  HCL nr. 8/11.01.2019</t>
  </si>
  <si>
    <t>Scoala nr 13 - Reabilitare, Modernizare</t>
  </si>
  <si>
    <t xml:space="preserve">Cresterea eficientei energetice a blocurilor de locuinte - CF2, SMIS 117262 </t>
  </si>
  <si>
    <t>Extinderea si dotarea ambulatoriului integrat al Spitalului de Pneumoftiziologie "Dr. Nicolae Rusdea", SMIS 124182</t>
  </si>
  <si>
    <t>Cresterea eficientei energetice a blocurilor de locuinte - CF5, SMIS 117395</t>
  </si>
  <si>
    <t>HCL nr. 340 / 12.08.2019</t>
  </si>
  <si>
    <t>Reabilitare strada Victoriei (tronson b-dul Decebal - b-dul Independentei)</t>
  </si>
  <si>
    <t>Director General</t>
  </si>
  <si>
    <t>Cresterea eficientei energetice a blocurilor de locuinte - CF4, SMIS 118895</t>
  </si>
  <si>
    <t xml:space="preserve"> Obiective de investitii in continuare</t>
  </si>
  <si>
    <t>Centru rezidential pentru seniorii baimareni, strada Valea Borcutului nr. 117</t>
  </si>
  <si>
    <t>Cresterea mobilitatii urbane durabile prin modernizarea si crearea benzilor dedicate transportului in comun in Municipiul Baia Mare, SMIS 129506</t>
  </si>
  <si>
    <t>HCL nr. 489 / 26.11.2019</t>
  </si>
  <si>
    <t>HCL nr. 491 / 26.11.2019</t>
  </si>
  <si>
    <t>Cresterea mobilitatii urbane durabile prin modernizarea si crearea benzilor dedicate transportului in comun in Municipiul Baia Mare, SMIS 129507</t>
  </si>
  <si>
    <t>HCL nr. 413 / 31.10.2019</t>
  </si>
  <si>
    <t>74.02.06. Canalizarea si tratarea apelor reziduale</t>
  </si>
  <si>
    <t xml:space="preserve">Platforme ingropate pentru colectarea selectiva a deseurilor in Municipiul Baia Mare </t>
  </si>
  <si>
    <t>Reabilitarea spatiilor verzi degradate si realizarea infrastructurii de agrement in zona "Malurile Raului Sasar" SMIS 2014+:129615</t>
  </si>
  <si>
    <t>Sistem inteligent DST a energiei in Municipiul Baia Mare</t>
  </si>
  <si>
    <t>X</t>
  </si>
  <si>
    <t>Credite</t>
  </si>
  <si>
    <t>Modernizarea sistemului de iluminat public</t>
  </si>
  <si>
    <t>HCL nr. 261 / 24.08.2020</t>
  </si>
  <si>
    <t>finanţat din:</t>
  </si>
  <si>
    <t>Amenajare Centru pentru persoane cu dizabilitati, str. Hortensiei nr.2A</t>
  </si>
  <si>
    <t>Varianta de ocolire a Municipiului Baia Mare</t>
  </si>
  <si>
    <t>HCL nr. 187/ 30.06.2021</t>
  </si>
  <si>
    <t>Cinematograf si Parc "Dacia" - Reabilitare, Modernizare</t>
  </si>
  <si>
    <t>H.C.L.  nr. 279 / 2021</t>
  </si>
  <si>
    <t>Construire baza sportiva tip I - Colegiul Tehnic "Aurel Vlaicu"</t>
  </si>
  <si>
    <t>H.C.L.  nr. 44 / 07.02.2020</t>
  </si>
  <si>
    <t>Pod strada Limpedea</t>
  </si>
  <si>
    <t>Modernizare si Reabilitare strada Europa si strada Dumbravei</t>
  </si>
  <si>
    <t>Centru Cultural - Educational - Centru Istoric (Scoala Gimnaziala "Petre Dulfu)</t>
  </si>
  <si>
    <t>Realizarea Pasaj Italsofa (Baia Mare-Grosi)</t>
  </si>
  <si>
    <t>Realizarea Pasaj Clubul Vacarilor (Baia Mare-Recea)</t>
  </si>
  <si>
    <t>Dotari conform lista</t>
  </si>
  <si>
    <t>Harta strategica de zgomot a Municipiului Baia Mare</t>
  </si>
  <si>
    <t>Reabilitare arhitecturala pod strada Industriei</t>
  </si>
  <si>
    <t>Smart Lighting in Municipiul Baia Mare, HCL 337/17.08.2022</t>
  </si>
  <si>
    <t>Teatru Municipal - dotari conf lista</t>
  </si>
  <si>
    <t>Construire cresa mare</t>
  </si>
  <si>
    <t>PNRR/2022/C15/02</t>
  </si>
  <si>
    <t>Construire cresa mica, str. Melodiei</t>
  </si>
  <si>
    <t>Promovarea productiei  de energie din surse regenerabile pentru consumul propriu la nivelul UAT Baia Mare</t>
  </si>
  <si>
    <t>Actualizare in format GIS a documentatiilor de urbanism Planuri Urbanistice Zonale - aprobate bupa 01 ianuarie 2018 PNRR /2022/C10/I4/142</t>
  </si>
  <si>
    <t>Elaborarea si actualizarea in format GIS a documentatiilor de urbanism Planuri Urbanistice Zonale - aflate in curs de elaborare (APV2) PNRR /2022/C10/I4/337</t>
  </si>
  <si>
    <t>Elaborarea si actualizarea in format GIS a documentatiilor de urbanism Planuri Urbanistice Zonale - aflate in curs de elaborare (APV1) PNRR /2022/C10/I4/168</t>
  </si>
  <si>
    <t>Elaborarea in format GIS a documentatiilor de urbanism Planuri Urbanistice Zonale - aflate in curs de contractare PNRR /2022/C10/I4/317</t>
  </si>
  <si>
    <t>Creșterea performanței energetice a unităților de învățământ în Municipiul Baia Mare - Scoala Gimnaziala“Nichita Stanescu”</t>
  </si>
  <si>
    <t>HCL nr. 490 / 28.11.2022</t>
  </si>
  <si>
    <t>HCL nr.515/ 6.12.2022</t>
  </si>
  <si>
    <t>Elaborarea si actualizarea in format GIS a documentatiei de urbanism Plan Urbanistic General PNRR /2022/C10/I4/159</t>
  </si>
  <si>
    <t>Cresterea eficientei energetice a blocurilor de locuinte - CF10, PNRR/2022/C5/1/A3.1/1-143</t>
  </si>
  <si>
    <t>Cresterea performantei energetice a unitatilor de invatamant in Municipiul Baia Mare - Liceul Teoretic "Emil Racovita" - PNRR/2022/C5/2/B2.1/1.a-156</t>
  </si>
  <si>
    <t>Cresterea eficientei energetice a blocurilor de locuinte - CF8, PNRR/2022/C5/1/A3.1/1-156</t>
  </si>
  <si>
    <t>Cresterea performantei energetice a unitatilor de invatamant in Municipiul Baia Mare - Colegiul Tehnic "George Baritiu" - PNRR/2022/C5/2/B2.1/1.a-87</t>
  </si>
  <si>
    <t>Cresterea performantei energetice a unitatilor de invatamant in Municipiul Baia Mare - Colegiul Tehnic "Aurel Vlaicu" - PNRR/2022/C5/2/B2.1/1.a-88</t>
  </si>
  <si>
    <t>Cresterea performantei energetice a unitatilor de invatamant in Municipiul Baia Mare - Colegiul Tehnic "Anghel Saligny" - PNRR/2022/C5/2/B2.2/1.a-1</t>
  </si>
  <si>
    <t>Cresterea mobilitatii urbane durabile in Municipiul Baia Mare prin modernizarea parcului auto de transport public  PNRR/2022/C10/I.1.1-51</t>
  </si>
  <si>
    <t>Realizarea Coridorului de Mobilitate Urbana Durabila - Zona Centrul Istoric - PNNR/2022/C10/I1.4-645</t>
  </si>
  <si>
    <t xml:space="preserve">Realizarea Coridorului de Mobilitate Urbana Durabila - Malul stang al raului Sasar - PNRR/2022/C10/I1.4-351 </t>
  </si>
  <si>
    <t>Casa Pocol - Restaurare, Reabilitare, Sistematizare Verticala</t>
  </si>
  <si>
    <t>Cresterea performantei energetice a unitatilor de invatamant in Municipiul Baia Mare - Gradinita cu program prelungit nr.28 - PNRR/2022/C5/2/B2.2/1.a-208</t>
  </si>
  <si>
    <t>Cresterea performantei energetice a unitatilor de invatamant in Municipiul Baia Mare - Scoala Gimnaziala "George Cosbuc" - PNRR/2022/C5/2/B2.1/1.a-91</t>
  </si>
  <si>
    <t>Implementarea sistemului ITS, a infrastructurii TIC si modernizarea statiilor de tramsport in comun - PNNR/2022/C10/I1.2-932</t>
  </si>
  <si>
    <t>Actualizare P U Z  "Cartier Pintea Viteazu"</t>
  </si>
  <si>
    <t xml:space="preserve">Reabilitare si reconfigurare Piata Izvoarele </t>
  </si>
  <si>
    <t>Strategia dezvoltare servicii sociale</t>
  </si>
  <si>
    <t>Elaborarea si actualizarea in format GIS a documentatiilor de urbanism Planuri Urbanistice Zonale - aflate in curs de elaborare (ILC) PNRR /2022/C10/I4/293</t>
  </si>
  <si>
    <t>Elaborarea si actualizarea in format GIS a documentatiilor de urbanism Planuri Urbanistice Zonale - aflate in curs de elaborare, OIE PNRR /2022/C10/I4/36</t>
  </si>
  <si>
    <t>P U Z  "Cartier Mihai Eminescu"</t>
  </si>
  <si>
    <t>Centru de arte contemporane Colonia Pictorilor - dotari conf lista</t>
  </si>
  <si>
    <t>HCL nr.185 / 28.04.2022</t>
  </si>
  <si>
    <t>Scoala Gimnaziala "Nichita Stanescu" - corp nou - sala de sport</t>
  </si>
  <si>
    <t>Baia Mare City Light Sud</t>
  </si>
  <si>
    <t>Statii de incarcare - masini electrice</t>
  </si>
  <si>
    <t>Achizitie imobil monument istoric Casa Iancu de Hunedoara</t>
  </si>
  <si>
    <t>P U Z  - Zona industriala Aramis</t>
  </si>
  <si>
    <t>P U Z  Jandarmeriei</t>
  </si>
  <si>
    <t>Piata Revolutiei - actualizare proiect</t>
  </si>
  <si>
    <t>Centru Integrat Administrativ</t>
  </si>
  <si>
    <t>Dotari unitati de invatamant, conform lista</t>
  </si>
  <si>
    <t>Cresterea performantei energetice a unitatilor de invatamant in Municipiul Baia Mare - Gradinita cu program prelungit "Floare de colt" - PNRR/2022/C5/2/B2.1/1.a-1746</t>
  </si>
  <si>
    <t>Cresterea performantei energetice a unitatilor de invatamant in Municipiul Baia Mare - Gradinita cu program prelungit "Mihai Eminescu" - PNRR/2022/C5/2/B2.1/1.a-1716</t>
  </si>
  <si>
    <t>Cresterea performantei energetice a unitatilor de invatamant in Municipiul Baia Mare - Scoala Gimnaziala "Lucian Blaga" - PNRR/2022/C5/2/B2.1/1.a-1644</t>
  </si>
  <si>
    <t>Cresterea performantei energetice a unitatilor de invatamant in Municipiul Baia Mare - Colegiul Tehnic "C.D.Nenitescu"- corp internat si corp cantina - PNRR/2022/C5/2/B2.1/1.a-1565</t>
  </si>
  <si>
    <t>Cresterea performantei energetice a unitatilor de invatamant in Municipiul Baia Mare - Seminarul Teologic Liceal Ortodox "Sf.Ierarh Iosif Marturisitorul"- corp A - PNRR/2022/C5/2/B2.1/1.a-1623</t>
  </si>
  <si>
    <t>Cresterea performantei energetice a unitatilor de invatamant in Municipiul Baia Mare - Seminarul Teologic Liceal Ortodox "Sf.Ierarh Iosif Marturisitorul"- corp B - PNRR/2022/C5/2/B2.1/1.a-1714</t>
  </si>
  <si>
    <t>Dezvoltarea retelei integrate de Centre de Colectare deseuri prin aport voluntar in Municipiul Baia Mare PNRR/2022/C3/S/I.1A</t>
  </si>
  <si>
    <t>Dezvoltarea retelei integrate de Insule Ecologice Digitale pentru managementul deseurilor in Municipiul Baia Mare PNRR/2022/C3/S/I.1B</t>
  </si>
  <si>
    <t>HCL nr.87/ 27.04.2023</t>
  </si>
  <si>
    <t>*36.)</t>
  </si>
  <si>
    <t>HCL nr. 210 / 09.06.2023</t>
  </si>
  <si>
    <t>HCL nr. 212 / 09.06.2023</t>
  </si>
  <si>
    <t>HCL nr. 213 / 09.06.2023</t>
  </si>
  <si>
    <t>Scoala Gimnaziala nr.18 - masuri ISU</t>
  </si>
  <si>
    <t>47.)</t>
  </si>
  <si>
    <t>Complex de agrement acvatic - Campul Tineretului</t>
  </si>
  <si>
    <t>ParKing / suprateran Campul Tineretului</t>
  </si>
  <si>
    <t>Infiintarea Centrului Integrat de colectare separata prin aport voluntar destinat Aglomerarii Urbane Baia Mare PNRR/2022/C3/S/I.1.C</t>
  </si>
  <si>
    <t>Viabilizare zona de agrement parc Regina Maria (intersectie str. Victoriei-str.Valea Rosie; str.Victoriei-Campul Tineretului; str.Victoriei-str.Petofi Sandor; str.Victoriei-str. Minerilor; str.Minerilor-str.Fierastaului)</t>
  </si>
  <si>
    <t>Guvernanta Digitala eHealth si interoperabilitate in cadrul Spitalului de Pneumoftiziologie "Dr. Nicolae Rusdea"</t>
  </si>
  <si>
    <t>Constructii cu caracter social</t>
  </si>
  <si>
    <t>Dotarea cu mobilier si echipamente digitale a unitatilor de invatamant preuniversitar si a unitatilor conexe - Ecosistem digital de educatie si formare cod F-PNRR-Dotari-2023-6591</t>
  </si>
  <si>
    <t>*39.)</t>
  </si>
  <si>
    <t>Scoala Gimnaziala "Octavian Goga" - Reabilitare, Extindere</t>
  </si>
  <si>
    <t>Casa "MINAUR" - Respect Seniorilor Campioni</t>
  </si>
  <si>
    <t>49.)</t>
  </si>
  <si>
    <t>Reabilitare Mal Sasar III (Pod Decebal - Pod Bd. Vest)</t>
  </si>
  <si>
    <t>51.)</t>
  </si>
  <si>
    <t>Reabilitare imobil strada Victoriei nr 23</t>
  </si>
  <si>
    <t>HCL nr. 306 / 31.08.2023</t>
  </si>
  <si>
    <t>HCL nr. 259 / 31.07.2023</t>
  </si>
  <si>
    <t>HCL nr. 388, 389, 390, 391, 392 / 31.10.2023</t>
  </si>
  <si>
    <t>HCL nr. 393, 394, 395, 396 / 31.10.2023</t>
  </si>
  <si>
    <t xml:space="preserve">HCL nr. 397 /31.10.2023;  HCL nr. 211 / 9.06.2023 </t>
  </si>
  <si>
    <t>HCL nr. 413 /13.11.2023</t>
  </si>
  <si>
    <t>HCL nr. 415 / 13.11.2023</t>
  </si>
  <si>
    <t>HCL nr. 416 / 13.11.2023</t>
  </si>
  <si>
    <t>HCL nr. 417, 418, 419, 420, 421, 422, 473 / 13.11.2023</t>
  </si>
  <si>
    <t>HCL nr. 364 / 18.12.2020, HCL nr. 412 / 13.11.2023</t>
  </si>
  <si>
    <t>HCL nr. 475 / 07.11.2022</t>
  </si>
  <si>
    <t>HCL nr. 40 / 31.10.2023</t>
  </si>
  <si>
    <t>Casa Iancu de Hunedoaral - Restaurare</t>
  </si>
  <si>
    <t>HCL nr. 334 / 20.09.2023</t>
  </si>
  <si>
    <t xml:space="preserve">                                                  Dancus Ioan Doru</t>
  </si>
  <si>
    <t>Dotari Spitalul de Pneumoftiziologie "Dr. Nicolae Rusdea"</t>
  </si>
  <si>
    <t>Cresterea mobilitatii urbane durabile prin extinderea si crearea benzilor dedicate transportului in comun in Municipiului Baia Mare, SMIS 128036</t>
  </si>
  <si>
    <t>Centru de servicii de recuperare neuromotorie de tip ambulatoriu pt. persoane  adulte cu dizabilitati, str. Cuza Voda 8C</t>
  </si>
  <si>
    <t>Cinematograf "Dacia" - Reabilitare, Modernizare</t>
  </si>
  <si>
    <t>Parc "Dacia" - Reabilitare, Modernizare</t>
  </si>
  <si>
    <t>Casa Pocol - Sistematizare Verticala</t>
  </si>
  <si>
    <t>Cresterea eficientei energetice a blocurilor de locuinte CF15 - b-dul Unirii nr.12</t>
  </si>
  <si>
    <t>Cresterea eficientei energetice a blocurilor de locuinte CF16 - b-dul Unirii nr.14</t>
  </si>
  <si>
    <t>Cresterea eficientei energetice a blocurilor de locuinte CF19 - b-dul Unirii nr.11</t>
  </si>
  <si>
    <t>Cresterea eficientei energetice a blocurilor de locuinte CF18 - b-dul Unirii nr.9</t>
  </si>
  <si>
    <t>Cresterea eficientei energetice a blocurilor de locuinte CF17 - b-dul Regele Mihai I nr.5</t>
  </si>
  <si>
    <t>Regenerare Urbana Durabila prin infiintarea Pietei Universitatii</t>
  </si>
  <si>
    <t>HCL nr . 32/ 26.10.2024</t>
  </si>
  <si>
    <t>Modernizare sensuri giratorii</t>
  </si>
  <si>
    <t>Teatru Municipal - grup sanitar persoane cu dizabilitati</t>
  </si>
  <si>
    <t>Centru Comunicar Integrat, strada Uzinei nr.3, PNNR-CF1120/183/CCI/27.12.2023</t>
  </si>
  <si>
    <t>HCL nr. 110 / 19.03.2024</t>
  </si>
  <si>
    <t>Casa "MINAUR" - Respect Seniorilor Campioni, HCL 111/19.03.2024</t>
  </si>
  <si>
    <t xml:space="preserve">HCL nr. 115 / 19.03.2024 - Victoriei nr.45;  HCL nr. 120 / 19.03.2024 - Victor Babes nr.31;  HCL nr. 112 / 19.03.2024 - P-ta Revolutiei nr.2;  HCL nr. 113 / 19.03.2024 - P-ta Revolutiei nr.3;  HCL nr. 114 / 19.03.2024 - P-ta Revolutiei nr.4;  HCL nr. 80 / 12.04.2023 - 6 statii de incarcare </t>
  </si>
  <si>
    <t xml:space="preserve">HCL nr. 116 / 19.03.2024 - Progresului nr.54; HCL nr. 117 / 19.03.2024 - Progresului nr.56;  HCL nr. 118 / 19.03.2024 - Progresului nr.58;  HCL nr. 119 / 19.03.2024 - Progresului nr.60;  HCL nr. 121 / 19.03.2024 - Independentei nr.24;  HCL nr. 79 / 12.04.2023 - 8 statii de incarcare </t>
  </si>
  <si>
    <t xml:space="preserve"> </t>
  </si>
  <si>
    <t>Cresterea performantei energetice a unitatilor de invatamant in Municipiul Baia Mare - Colegiul Tehnic "C.D.Nenitescu" - corp scoala - PNRR/2022/C5/2/B2.1/1.a-21</t>
  </si>
  <si>
    <t>HCL nr. 170 / 28.03.2024</t>
  </si>
  <si>
    <t>HCL nr. 168 / 28.03.2024</t>
  </si>
  <si>
    <t>HCL nr. 167 / 28.03.2024</t>
  </si>
  <si>
    <t>HCL nr. 169 / 28.03.2024</t>
  </si>
  <si>
    <t xml:space="preserve">Extindere retele de apa si canalizare, HCL nr. 173/4.04.2024 </t>
  </si>
  <si>
    <t>Prelungire strada Garii (bd.Unirii)</t>
  </si>
  <si>
    <t xml:space="preserve">Prelungire strada Garii (bd.Unirii) </t>
  </si>
  <si>
    <t>HCL nr.197/ 26.04.2024</t>
  </si>
  <si>
    <t>HCL nr. 180 / 26.04.2024</t>
  </si>
  <si>
    <t>HCL nr. 181 / 26.04.2024</t>
  </si>
  <si>
    <t>HCL nr. 177 / 26.04.2024</t>
  </si>
  <si>
    <t>HCL nr. 209 / 29.04.2024</t>
  </si>
  <si>
    <t xml:space="preserve">Defribilatoare - proiect participativ "Infiintare a unei retele publice de defibrilatoare automate pe raza municipiului Baia Mare" </t>
  </si>
  <si>
    <t>HCL nr.34 / 26.01.2024</t>
  </si>
  <si>
    <t>HCL nr.33 / 26.01.2024</t>
  </si>
  <si>
    <t>II</t>
  </si>
  <si>
    <t xml:space="preserve">54.02. SERVICII PUBLICE COMUNITARE DE EVIDENTA A </t>
  </si>
  <si>
    <t xml:space="preserve">PERSOANELOR, din care  </t>
  </si>
  <si>
    <t>Dotări independente</t>
  </si>
  <si>
    <t>Extindere sistem monitorizare video</t>
  </si>
  <si>
    <t>Centru de servicii de recuperare neuromotorie de tip ambulatoriu pt. persoane cu dizabilitati, str. Cuza Voda 8C</t>
  </si>
  <si>
    <t>HCL nr. 282 / 27.06.2024</t>
  </si>
  <si>
    <t>HCL nr. 283 / 27.06.2024</t>
  </si>
  <si>
    <t>Centrul cultural sportiv Bodi Ferneziu</t>
  </si>
  <si>
    <t>Complex de educatie ecologica non-formala Lacul Bodi (GreenEdHub)</t>
  </si>
  <si>
    <t xml:space="preserve">ec.Pop Carmen </t>
  </si>
  <si>
    <t>Smart Eco - Retea integrata de acces la alimentare pentru vehicole electrice - PNRR/2022/C10/I1.3-2                                                                                                                                 HCL nr. 336/25.07.2024</t>
  </si>
  <si>
    <t>HCL nr. 365 / 25.07.2024</t>
  </si>
  <si>
    <t>Documentatii ISU unitati de invatamant, conf. lista anexa</t>
  </si>
  <si>
    <t xml:space="preserve">Cresterea eficientei energetice a blocurilor de locuinte CF15 - b-dul Unirii nr.12 </t>
  </si>
  <si>
    <t xml:space="preserve">Cresterea eficientei energetice a blocurilor de locuinte CF16 - b-dul Unirii nr.14 </t>
  </si>
  <si>
    <t xml:space="preserve">Cresterea eficientei energetice a blocurilor de locuinte CF18 - b-dul Unirii nr.9 </t>
  </si>
  <si>
    <t>HCL nr. 285 / 27.06.2024</t>
  </si>
  <si>
    <t>HCL nr.286 / 27.06.2024</t>
  </si>
  <si>
    <t>Dezvoltarea infrastructurii de educatie tehnologica prin modernizare Colegiului "Transilvania", SMIS 119845 / SMIS 324236</t>
  </si>
  <si>
    <t>Cresterea eficientei energetice in cladirile publice din Municipiul Baia Mare - Spitalul de Pneumoftiziologie "Dr. Nicolae Rusdea", SMIS 115487 / SMIS 324140</t>
  </si>
  <si>
    <t>Cresterea eficientei energetice a blocurilor de locuinte - CF7, SMIS 117352 / SMIS 324340</t>
  </si>
  <si>
    <t>Reabilitare bloc locuinte sociale - strada Luminisului 13A, SMIS 117371 / SMIS 324396</t>
  </si>
  <si>
    <t>Reabilitare bloc locuinte sociale - strada Horea 46A, SMIS 117369 / SMIS 324397</t>
  </si>
  <si>
    <t>Restaurare, Reabilitare Casa Pocol si Amenajare ca si Centru Cultural, SMIS 302123</t>
  </si>
  <si>
    <t>HCL nr. 414 / 13.09.2024</t>
  </si>
  <si>
    <t>HCL nr. 413 / 13.09.2024</t>
  </si>
  <si>
    <t>HCL nr. 380/ 22.08.2024</t>
  </si>
  <si>
    <t>Centru Cultural Sportiv - SF</t>
  </si>
  <si>
    <t>HCL nr. 337/ 25.07.2024</t>
  </si>
  <si>
    <t>Parc recreativ Lacul Bodi Ferneziu</t>
  </si>
  <si>
    <t>Modernizare Piata Revolutiei</t>
  </si>
  <si>
    <t>HCL nr. 432 / 8.10.2024</t>
  </si>
  <si>
    <t>HCL nr. 455 / 24.10.2024</t>
  </si>
  <si>
    <t>HCL nr. 457 / 24.10.2024</t>
  </si>
  <si>
    <t>HCL nr. 456 / 24.10.2024</t>
  </si>
  <si>
    <t>HCL nr. 448 / 24.10.2024</t>
  </si>
  <si>
    <t xml:space="preserve">                                          Primarul Municipiului Baia Mare</t>
  </si>
  <si>
    <t>HCL nr. 458 / 24.10.2024</t>
  </si>
  <si>
    <t>Achizitie teren aferent bd. Independentei - dezvoltare, modernizare infrastructura</t>
  </si>
  <si>
    <t>Achizitie teren aferent str. Victoriei - tronson bd. Decebal si bd. Independentei</t>
  </si>
  <si>
    <t xml:space="preserve">Centru de excelenta in educatie - Imobil C2 - Anexa Pavilion, str. Petófi Sandor 6 </t>
  </si>
  <si>
    <t>HCL nr. 489 / 20.11.2024</t>
  </si>
  <si>
    <t>Centru Cultural Sportiv</t>
  </si>
  <si>
    <t>HCL nr. 492 / 20.11.2024</t>
  </si>
  <si>
    <t>*10.)</t>
  </si>
  <si>
    <t>Reabilitare Constructie si Amenajare Centru Cultural Sportiv Bodi Ferneziu</t>
  </si>
  <si>
    <t>HCL nr. 493 / 20.11.2024</t>
  </si>
  <si>
    <t>HCL nr.490 / 20.11.2024</t>
  </si>
  <si>
    <t>HCL nr.508 / 20.11.2024</t>
  </si>
  <si>
    <t>Sectie Paleatie Spitalul de Pneumoftiziologie "Dr. Nicolae Rusdea"</t>
  </si>
  <si>
    <t>Sistem informatic integrat - Echipamente de lucru, conf. lista</t>
  </si>
  <si>
    <t>Imobil, strada Victoriei nr. 21A - Reabilitare - Colonia Pictorilor</t>
  </si>
  <si>
    <t>HCL nr. 433 / 8.10.2024</t>
  </si>
  <si>
    <t>Casa de cultura a sindicatelor - Reabilitare, Modernizare</t>
  </si>
  <si>
    <t>Modernizarea bulevardelor Independentei si Decebal si crearea unor trasee dedicate cu prioritate transportul public in comun si pista de biciclete, SMIS 304618</t>
  </si>
  <si>
    <t>HCL nr. 544 / 11.12.2024</t>
  </si>
  <si>
    <t>Modernizarea bulevardelor Bucuresti, Republicii, Unirii, Traian si modernizare strada Gariii si crearea unor trasee dedicate cu prioritate transportul public in comun si pista de biciclete - tronson I bd. Unirii si bd.Traian, SMIS 324712</t>
  </si>
  <si>
    <t>HCL nr. 545 / 11.12.2024</t>
  </si>
  <si>
    <t>A OBIECTIVELOR DE INVESTITII PE ANUL 2025 CU FINANŢARE</t>
  </si>
  <si>
    <t>Program 2025</t>
  </si>
  <si>
    <t>ec. Luca Cornelia</t>
  </si>
  <si>
    <t>HCL nr. 11 / 30.01.2025</t>
  </si>
  <si>
    <t>HCL nr. 10 / 30.01.2025</t>
  </si>
  <si>
    <t>Proiectul Regional de Dezvoltare a infrastructurii de apa si apa uzata din jud Maramures, PDD, HCL 12/30.01.2025</t>
  </si>
  <si>
    <t xml:space="preserve">Prelungire strada Brazilor </t>
  </si>
  <si>
    <t>HCL nr. 281 / 30.09.2021</t>
  </si>
  <si>
    <t>Retea de fibra optica pentru unitatile de invatamant preuniversitar -C.T.Transilvania</t>
  </si>
  <si>
    <t>Pod zona URBIS</t>
  </si>
  <si>
    <t>Teatru str. Dacia nr.3 - reparatii</t>
  </si>
  <si>
    <t xml:space="preserve">LISTA  </t>
  </si>
  <si>
    <t>Autoutilitara plug in hybrid/ electric Cantina Sociala</t>
  </si>
  <si>
    <t>Dotari independente - RESPECT SI GRIJA PENTRU COPII SPECIALI ID 329331</t>
  </si>
  <si>
    <t>Dotari independente - BAIA MARE PUNE SUFLET ID 329379</t>
  </si>
  <si>
    <t xml:space="preserve">Dotari independente - SOLIDARITATE PENTRU COPII ID 329399 </t>
  </si>
  <si>
    <t>Dotari independente - COMUNITATE FARA BARIERE ID 329400</t>
  </si>
  <si>
    <t xml:space="preserve">Imobil DAS str. Dacia nr.1 -expertiza tehnica </t>
  </si>
  <si>
    <t>Dezvoltarea de servicii de ingrijire si suport de calitate pt. persoane cu dizabilitati si ingrijitorii acostora,  in centre respiro - SF</t>
  </si>
  <si>
    <t>Baia Mare pune suflet ID 329379</t>
  </si>
  <si>
    <t>Solidaritate pt copii ID 329399</t>
  </si>
  <si>
    <t>Comunitate fara bariere ID 329400</t>
  </si>
  <si>
    <t>Respect si grija pt. copii speciali ID 329331</t>
  </si>
  <si>
    <t>HCL nr.77 / 10.03.2025</t>
  </si>
  <si>
    <t>Achizitie imobil "Piata Izvoare"</t>
  </si>
  <si>
    <t>Achizitie imobil str. Crisan nr.19, ap.1</t>
  </si>
  <si>
    <t>Dotari crese, conform lista</t>
  </si>
  <si>
    <t>Liceul Teologic Penticostal - instalatie paratrasnet</t>
  </si>
  <si>
    <t>Realizarea lucrarilor de modernizare interioara la Spitalul de Pneumoftiziologie "Dr. Nicolae Rusdea"</t>
  </si>
  <si>
    <t>Extindere, modernizare infrastructura rutiera b-ul Unirii, largire(str. V. Alecsandri - str. Europa)</t>
  </si>
  <si>
    <t>Exemplar canin</t>
  </si>
  <si>
    <t>Sustainable Weather Emergency Management (SWEM)</t>
  </si>
  <si>
    <t>Reabilitare cimitir Horea 2 - asfaltare alei</t>
  </si>
  <si>
    <t>Documentatie proiect casute</t>
  </si>
  <si>
    <t>Reabilitare fantani arteziene Parc Mara - proiectare si executie</t>
  </si>
  <si>
    <t>Reabilitare fantana arteziana si cascada Piata Centru Cartier Sasar - proiectare si executie</t>
  </si>
  <si>
    <t>HCL 206/9.06.2023, HCL 207/9.06.2023, HCL 208/9.06.2023</t>
  </si>
  <si>
    <t>Construire terenuri sport gazon sintetic pt.unitatile de invatamant: Colegiul de Arte, Scoala Gimnaziala"A.I.Cuza"</t>
  </si>
  <si>
    <t>Infiintare loc de joaca pe str. Colonia Topitorilor (cartierul Grivitei)</t>
  </si>
  <si>
    <t>Macheta din bronz a orasului Baia Mare (zona istorica)</t>
  </si>
  <si>
    <t>Imobil, strada Victoriei nr. 21A - Reabilitare - Colonia Pictorilor _HCL nr.433 / 8.10.2024</t>
  </si>
  <si>
    <t>Infiintarea Parcului Fotovoltaic, HCL 49 / 7.02.2025</t>
  </si>
  <si>
    <t xml:space="preserve">Colegiul National "Mihai Eminescu" - masuri ISU     </t>
  </si>
  <si>
    <t xml:space="preserve">Scoala Gimnaziala "Avram Iancu" - masuri ISU     </t>
  </si>
  <si>
    <t>Liceul Tehnologic"Transilvania"-sistem canalizare, instalatie utilizare gaz</t>
  </si>
  <si>
    <t xml:space="preserve">Modernizare si Reabilitare tronson str. Victoriei - b-dul Independentei </t>
  </si>
  <si>
    <t>Trasee tematice Parc Regina Maria - str. Viilor - Tolvaj Denes</t>
  </si>
  <si>
    <t>Parc rulote</t>
  </si>
  <si>
    <t>Reabilitarea zonei dintre Zidul Cetatii si Muzeul de Istorie</t>
  </si>
  <si>
    <t>Colegiul Tehnic"Aurel Vlaicu" - Reabilitare, Modernizare - cantina, sala de sport</t>
  </si>
  <si>
    <t>Teren de sport gazon sintetic - Firiza</t>
  </si>
  <si>
    <t>Teren de sport gazon - Scoala Gimnaziala"M.Sadoveanu"</t>
  </si>
  <si>
    <t>Achizitie teren zona Pod Culturii - Pod Viilor</t>
  </si>
  <si>
    <t>Achizitie teren coridor rutier pod zona Urbis</t>
  </si>
  <si>
    <t xml:space="preserve">Incinerator de deseuri </t>
  </si>
  <si>
    <t>Incinerator de deseuri animale pentru adapostul public de caini</t>
  </si>
  <si>
    <t>Modernizarea bulevardelor Bucuresti, Republicii, Unirii, Traian si modernizare strada Gariii si crearea unor trasee dedicate cu prioritate transportul public in comun si pista de biciclete - tronson II bd. Bucuresti, bd. Republicii si str. Garii, SMIS 325562</t>
  </si>
  <si>
    <t>Extindere retele electrice zona strazii Lacului, Cartier Firiza</t>
  </si>
  <si>
    <t>Extindere Iluminat Public</t>
  </si>
  <si>
    <t>Bloc de locuinte 30 u.l. ANL - b-dul Regele Ferdinand</t>
  </si>
  <si>
    <t>Imobil, strada Valea Borcutului nr.119 (scoala veche)</t>
  </si>
  <si>
    <t>Infiintare Parc Fotovoltaic</t>
  </si>
  <si>
    <t>HCL nr. 92 / 6.03.2024</t>
  </si>
  <si>
    <t>HCL nr. 50/ 07.02.2025</t>
  </si>
  <si>
    <t xml:space="preserve">HCL nr. 506 / 20.11.2024, </t>
  </si>
</sst>
</file>

<file path=xl/styles.xml><?xml version="1.0" encoding="utf-8"?>
<styleSheet xmlns="http://schemas.openxmlformats.org/spreadsheetml/2006/main">
  <fonts count="11">
    <font>
      <sz val="11"/>
      <name val="Arial"/>
    </font>
    <font>
      <sz val="11"/>
      <name val="Arial"/>
      <family val="2"/>
    </font>
    <font>
      <b/>
      <sz val="11"/>
      <name val="Arial"/>
      <family val="2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u/>
      <sz val="10"/>
      <name val="Times New Roman CE"/>
      <family val="1"/>
      <charset val="238"/>
    </font>
    <font>
      <sz val="10"/>
      <name val="Times New Roman CE"/>
    </font>
    <font>
      <sz val="10"/>
      <name val="Times New Roman"/>
      <family val="1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8" fillId="0" borderId="0"/>
    <xf numFmtId="9" fontId="10" fillId="0" borderId="0" applyFont="0" applyFill="0" applyBorder="0" applyAlignment="0" applyProtection="0"/>
    <xf numFmtId="0" fontId="1" fillId="0" borderId="0"/>
  </cellStyleXfs>
  <cellXfs count="141">
    <xf numFmtId="0" fontId="0" fillId="0" borderId="0" xfId="0"/>
    <xf numFmtId="0" fontId="3" fillId="0" borderId="0" xfId="0" applyFont="1" applyFill="1"/>
    <xf numFmtId="3" fontId="3" fillId="0" borderId="0" xfId="0" applyNumberFormat="1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/>
    <xf numFmtId="0" fontId="3" fillId="0" borderId="6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0" xfId="0" applyFont="1" applyFill="1" applyBorder="1"/>
    <xf numFmtId="4" fontId="3" fillId="0" borderId="0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/>
    </xf>
    <xf numFmtId="4" fontId="3" fillId="0" borderId="3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wrapText="1"/>
    </xf>
    <xf numFmtId="0" fontId="3" fillId="0" borderId="13" xfId="0" applyFont="1" applyFill="1" applyBorder="1" applyAlignment="1">
      <alignment wrapText="1"/>
    </xf>
    <xf numFmtId="0" fontId="3" fillId="0" borderId="1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10" xfId="0" quotePrefix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13" xfId="0" quotePrefix="1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0" fontId="3" fillId="0" borderId="9" xfId="0" applyFont="1" applyFill="1" applyBorder="1"/>
    <xf numFmtId="0" fontId="3" fillId="0" borderId="13" xfId="0" applyFont="1" applyFill="1" applyBorder="1"/>
    <xf numFmtId="0" fontId="3" fillId="0" borderId="3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4" fontId="5" fillId="0" borderId="9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4" fontId="3" fillId="0" borderId="8" xfId="0" applyNumberFormat="1" applyFont="1" applyFill="1" applyBorder="1" applyAlignment="1">
      <alignment horizontal="center"/>
    </xf>
    <xf numFmtId="4" fontId="5" fillId="0" borderId="4" xfId="0" applyNumberFormat="1" applyFont="1" applyFill="1" applyBorder="1" applyAlignment="1">
      <alignment horizontal="center"/>
    </xf>
    <xf numFmtId="4" fontId="3" fillId="0" borderId="4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0" borderId="10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4" fontId="3" fillId="0" borderId="9" xfId="0" applyNumberFormat="1" applyFont="1" applyFill="1" applyBorder="1" applyAlignment="1">
      <alignment horizontal="center"/>
    </xf>
    <xf numFmtId="3" fontId="3" fillId="0" borderId="3" xfId="0" applyNumberFormat="1" applyFont="1" applyFill="1" applyBorder="1"/>
    <xf numFmtId="0" fontId="6" fillId="0" borderId="0" xfId="0" applyFont="1" applyFill="1" applyBorder="1" applyAlignment="1">
      <alignment horizontal="center"/>
    </xf>
    <xf numFmtId="0" fontId="3" fillId="0" borderId="4" xfId="0" applyFont="1" applyFill="1" applyBorder="1"/>
    <xf numFmtId="0" fontId="3" fillId="0" borderId="8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3" fillId="0" borderId="7" xfId="0" applyFont="1" applyFill="1" applyBorder="1" applyAlignment="1">
      <alignment wrapText="1"/>
    </xf>
    <xf numFmtId="0" fontId="3" fillId="0" borderId="12" xfId="0" applyFont="1" applyFill="1" applyBorder="1" applyAlignment="1">
      <alignment wrapText="1"/>
    </xf>
    <xf numFmtId="0" fontId="8" fillId="0" borderId="0" xfId="0" applyFont="1" applyFill="1"/>
    <xf numFmtId="0" fontId="8" fillId="0" borderId="0" xfId="0" applyFont="1" applyFill="1" applyBorder="1"/>
    <xf numFmtId="0" fontId="8" fillId="0" borderId="9" xfId="0" applyFont="1" applyFill="1" applyBorder="1"/>
    <xf numFmtId="49" fontId="3" fillId="0" borderId="8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left"/>
    </xf>
    <xf numFmtId="0" fontId="3" fillId="0" borderId="12" xfId="0" applyFont="1" applyFill="1" applyBorder="1"/>
    <xf numFmtId="0" fontId="1" fillId="0" borderId="0" xfId="0" applyFont="1" applyFill="1" applyBorder="1"/>
    <xf numFmtId="0" fontId="4" fillId="0" borderId="2" xfId="0" applyFont="1" applyFill="1" applyBorder="1" applyAlignment="1">
      <alignment horizontal="center"/>
    </xf>
    <xf numFmtId="0" fontId="7" fillId="0" borderId="5" xfId="0" applyFont="1" applyBorder="1"/>
    <xf numFmtId="0" fontId="3" fillId="0" borderId="10" xfId="0" applyFont="1" applyFill="1" applyBorder="1"/>
    <xf numFmtId="4" fontId="3" fillId="0" borderId="12" xfId="0" applyNumberFormat="1" applyFont="1" applyFill="1" applyBorder="1" applyAlignment="1">
      <alignment horizontal="center"/>
    </xf>
    <xf numFmtId="4" fontId="5" fillId="0" borderId="15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4" fontId="3" fillId="0" borderId="16" xfId="0" applyNumberFormat="1" applyFont="1" applyFill="1" applyBorder="1" applyAlignment="1">
      <alignment horizontal="center"/>
    </xf>
    <xf numFmtId="0" fontId="7" fillId="0" borderId="1" xfId="0" applyFont="1" applyBorder="1"/>
    <xf numFmtId="0" fontId="9" fillId="0" borderId="8" xfId="0" applyFont="1" applyFill="1" applyBorder="1" applyAlignment="1">
      <alignment horizontal="left"/>
    </xf>
    <xf numFmtId="4" fontId="5" fillId="0" borderId="2" xfId="0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wrapText="1"/>
    </xf>
    <xf numFmtId="4" fontId="5" fillId="0" borderId="11" xfId="0" applyNumberFormat="1" applyFont="1" applyFill="1" applyBorder="1" applyAlignment="1">
      <alignment horizontal="center"/>
    </xf>
    <xf numFmtId="0" fontId="7" fillId="0" borderId="5" xfId="0" applyNumberFormat="1" applyFont="1" applyBorder="1" applyAlignment="1">
      <alignment wrapText="1"/>
    </xf>
    <xf numFmtId="0" fontId="3" fillId="0" borderId="1" xfId="0" applyFont="1" applyFill="1" applyBorder="1"/>
    <xf numFmtId="0" fontId="1" fillId="0" borderId="0" xfId="0" applyFont="1" applyFill="1"/>
    <xf numFmtId="0" fontId="7" fillId="0" borderId="5" xfId="0" applyFont="1" applyBorder="1" applyAlignment="1">
      <alignment wrapText="1"/>
    </xf>
    <xf numFmtId="0" fontId="3" fillId="0" borderId="13" xfId="0" applyFont="1" applyFill="1" applyBorder="1" applyAlignment="1"/>
    <xf numFmtId="0" fontId="3" fillId="0" borderId="11" xfId="0" applyFont="1" applyFill="1" applyBorder="1"/>
    <xf numFmtId="0" fontId="3" fillId="0" borderId="16" xfId="0" applyFont="1" applyFill="1" applyBorder="1"/>
    <xf numFmtId="0" fontId="7" fillId="0" borderId="1" xfId="0" applyFont="1" applyBorder="1" applyAlignment="1">
      <alignment wrapText="1"/>
    </xf>
    <xf numFmtId="4" fontId="3" fillId="0" borderId="10" xfId="0" applyNumberFormat="1" applyFont="1" applyFill="1" applyBorder="1" applyAlignment="1">
      <alignment horizontal="center" wrapText="1"/>
    </xf>
    <xf numFmtId="0" fontId="3" fillId="0" borderId="10" xfId="0" applyFont="1" applyFill="1" applyBorder="1" applyAlignment="1">
      <alignment wrapText="1"/>
    </xf>
    <xf numFmtId="9" fontId="3" fillId="0" borderId="8" xfId="2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4" fontId="5" fillId="2" borderId="4" xfId="0" applyNumberFormat="1" applyFont="1" applyFill="1" applyBorder="1" applyAlignment="1">
      <alignment horizontal="center"/>
    </xf>
    <xf numFmtId="4" fontId="5" fillId="2" borderId="9" xfId="0" applyNumberFormat="1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center"/>
    </xf>
    <xf numFmtId="0" fontId="8" fillId="2" borderId="0" xfId="0" applyFont="1" applyFill="1"/>
    <xf numFmtId="0" fontId="4" fillId="2" borderId="8" xfId="0" applyFont="1" applyFill="1" applyBorder="1" applyAlignment="1">
      <alignment horizontal="center"/>
    </xf>
    <xf numFmtId="4" fontId="3" fillId="2" borderId="8" xfId="0" applyNumberFormat="1" applyFont="1" applyFill="1" applyBorder="1" applyAlignment="1">
      <alignment horizontal="center"/>
    </xf>
    <xf numFmtId="4" fontId="3" fillId="2" borderId="13" xfId="0" applyNumberFormat="1" applyFont="1" applyFill="1" applyBorder="1" applyAlignment="1">
      <alignment horizontal="center"/>
    </xf>
    <xf numFmtId="4" fontId="5" fillId="2" borderId="0" xfId="3" applyNumberFormat="1" applyFont="1" applyFill="1" applyBorder="1" applyAlignment="1">
      <alignment horizontal="center"/>
    </xf>
    <xf numFmtId="4" fontId="3" fillId="2" borderId="13" xfId="3" applyNumberFormat="1" applyFont="1" applyFill="1" applyBorder="1" applyAlignment="1">
      <alignment horizontal="center"/>
    </xf>
    <xf numFmtId="4" fontId="5" fillId="2" borderId="9" xfId="3" applyNumberFormat="1" applyFont="1" applyFill="1" applyBorder="1" applyAlignment="1">
      <alignment horizontal="center"/>
    </xf>
    <xf numFmtId="0" fontId="7" fillId="0" borderId="8" xfId="0" applyFont="1" applyBorder="1"/>
    <xf numFmtId="4" fontId="5" fillId="0" borderId="7" xfId="0" applyNumberFormat="1" applyFont="1" applyFill="1" applyBorder="1" applyAlignment="1">
      <alignment horizontal="center"/>
    </xf>
    <xf numFmtId="4" fontId="3" fillId="0" borderId="5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center"/>
    </xf>
    <xf numFmtId="0" fontId="3" fillId="0" borderId="15" xfId="0" applyFont="1" applyFill="1" applyBorder="1"/>
    <xf numFmtId="0" fontId="7" fillId="0" borderId="10" xfId="1" applyFont="1" applyBorder="1" applyAlignment="1">
      <alignment wrapText="1"/>
    </xf>
    <xf numFmtId="0" fontId="6" fillId="0" borderId="7" xfId="0" applyFont="1" applyFill="1" applyBorder="1" applyAlignment="1">
      <alignment horizontal="left" wrapText="1"/>
    </xf>
    <xf numFmtId="0" fontId="3" fillId="0" borderId="0" xfId="0" applyFont="1" applyFill="1" applyBorder="1" applyAlignment="1"/>
    <xf numFmtId="0" fontId="4" fillId="2" borderId="2" xfId="0" applyFont="1" applyFill="1" applyBorder="1" applyAlignment="1">
      <alignment horizontal="center"/>
    </xf>
    <xf numFmtId="4" fontId="5" fillId="2" borderId="15" xfId="0" applyNumberFormat="1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4" fontId="3" fillId="2" borderId="16" xfId="0" applyNumberFormat="1" applyFont="1" applyFill="1" applyBorder="1" applyAlignment="1">
      <alignment horizontal="center"/>
    </xf>
    <xf numFmtId="4" fontId="3" fillId="0" borderId="8" xfId="0" applyNumberFormat="1" applyFont="1" applyFill="1" applyBorder="1" applyAlignment="1">
      <alignment horizontal="center" wrapText="1"/>
    </xf>
    <xf numFmtId="4" fontId="5" fillId="2" borderId="0" xfId="3" applyNumberFormat="1" applyFont="1" applyFill="1" applyBorder="1" applyAlignment="1">
      <alignment horizontal="center" wrapText="1"/>
    </xf>
    <xf numFmtId="0" fontId="7" fillId="0" borderId="9" xfId="0" applyFont="1" applyBorder="1"/>
    <xf numFmtId="0" fontId="4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/>
    <xf numFmtId="0" fontId="3" fillId="0" borderId="4" xfId="0" applyFont="1" applyFill="1" applyBorder="1" applyAlignment="1">
      <alignment wrapText="1"/>
    </xf>
    <xf numFmtId="0" fontId="7" fillId="0" borderId="13" xfId="0" applyFont="1" applyBorder="1" applyAlignment="1">
      <alignment wrapText="1"/>
    </xf>
    <xf numFmtId="0" fontId="6" fillId="0" borderId="3" xfId="0" applyFont="1" applyFill="1" applyBorder="1" applyAlignment="1">
      <alignment wrapText="1"/>
    </xf>
    <xf numFmtId="0" fontId="7" fillId="0" borderId="0" xfId="0" applyFont="1" applyBorder="1"/>
    <xf numFmtId="4" fontId="5" fillId="2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left" vertical="center" wrapText="1"/>
    </xf>
    <xf numFmtId="4" fontId="7" fillId="0" borderId="20" xfId="0" applyNumberFormat="1" applyFont="1" applyBorder="1" applyAlignment="1">
      <alignment horizontal="center" vertical="center" wrapText="1"/>
    </xf>
    <xf numFmtId="4" fontId="7" fillId="0" borderId="14" xfId="0" applyNumberFormat="1" applyFont="1" applyBorder="1" applyAlignment="1">
      <alignment horizontal="center" vertical="center" wrapText="1"/>
    </xf>
    <xf numFmtId="4" fontId="7" fillId="0" borderId="21" xfId="0" applyNumberFormat="1" applyFont="1" applyBorder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4" fontId="7" fillId="0" borderId="10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 wrapText="1"/>
    </xf>
    <xf numFmtId="4" fontId="7" fillId="0" borderId="15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Fill="1" applyBorder="1" applyAlignment="1"/>
  </cellXfs>
  <cellStyles count="4">
    <cellStyle name="Normal" xfId="0" builtinId="0"/>
    <cellStyle name="Normal 2" xfId="1"/>
    <cellStyle name="Normal 3" xfId="3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Q486"/>
  <sheetViews>
    <sheetView tabSelected="1" view="pageBreakPreview" topLeftCell="A455" zoomScaleNormal="75" zoomScaleSheetLayoutView="100" workbookViewId="0">
      <selection activeCell="E18" sqref="E18"/>
    </sheetView>
  </sheetViews>
  <sheetFormatPr defaultRowHeight="14.25"/>
  <cols>
    <col min="1" max="1" width="6.125" style="1" customWidth="1"/>
    <col min="2" max="2" width="60.625" style="1" customWidth="1"/>
    <col min="3" max="3" width="10.625" style="1" customWidth="1"/>
    <col min="4" max="4" width="11.375" style="1" customWidth="1"/>
    <col min="5" max="5" width="10.625" style="1" customWidth="1"/>
    <col min="6" max="6" width="11" style="1" customWidth="1"/>
    <col min="7" max="8" width="10.625" style="1" customWidth="1"/>
    <col min="9" max="9" width="11.625" style="1" customWidth="1"/>
    <col min="10" max="16384" width="9" style="75"/>
  </cols>
  <sheetData>
    <row r="1" spans="1:251" s="53" customFormat="1" ht="12.75">
      <c r="A1" s="3"/>
      <c r="B1" s="1" t="s">
        <v>20</v>
      </c>
      <c r="C1" s="1"/>
      <c r="D1" s="1"/>
      <c r="E1" s="1"/>
      <c r="F1" s="1"/>
      <c r="G1" s="1"/>
      <c r="H1" s="1"/>
      <c r="I1" s="1"/>
    </row>
    <row r="2" spans="1:251" s="53" customFormat="1" ht="12.75">
      <c r="A2" s="3"/>
      <c r="B2" s="1" t="s">
        <v>21</v>
      </c>
      <c r="C2" s="1"/>
      <c r="D2" s="2"/>
      <c r="E2" s="1"/>
      <c r="F2" s="1"/>
      <c r="G2" s="1"/>
      <c r="H2" s="1"/>
      <c r="I2" s="1"/>
    </row>
    <row r="3" spans="1:251" s="53" customFormat="1" ht="12.75">
      <c r="A3" s="3"/>
      <c r="B3" s="12" t="s">
        <v>65</v>
      </c>
      <c r="C3" s="1"/>
      <c r="D3" s="1"/>
      <c r="E3" s="3" t="s">
        <v>375</v>
      </c>
      <c r="F3" s="1"/>
      <c r="G3" s="1"/>
      <c r="H3" s="1"/>
      <c r="I3" s="1"/>
    </row>
    <row r="4" spans="1:251" s="53" customFormat="1" ht="12.75">
      <c r="A4" s="3"/>
      <c r="B4" s="12"/>
      <c r="C4" s="12"/>
      <c r="D4" s="1" t="s">
        <v>364</v>
      </c>
      <c r="E4" s="1"/>
      <c r="F4" s="1"/>
      <c r="G4" s="1"/>
      <c r="H4" s="1"/>
      <c r="I4" s="1"/>
    </row>
    <row r="5" spans="1:251" s="53" customFormat="1" ht="12.75">
      <c r="A5" s="3"/>
      <c r="B5" s="12"/>
      <c r="C5" s="12"/>
      <c r="D5" s="2" t="s">
        <v>104</v>
      </c>
      <c r="E5" s="1"/>
      <c r="F5" s="1"/>
      <c r="G5" s="1"/>
      <c r="H5" s="1"/>
      <c r="I5" s="1"/>
    </row>
    <row r="6" spans="1:251" s="53" customFormat="1" ht="12.75">
      <c r="A6" s="3"/>
      <c r="B6" s="12"/>
      <c r="C6" s="12"/>
      <c r="D6" s="2"/>
      <c r="E6" s="1"/>
      <c r="F6" s="1"/>
      <c r="G6" s="1"/>
      <c r="H6" s="1"/>
      <c r="I6" s="1"/>
    </row>
    <row r="7" spans="1:251" s="53" customFormat="1" ht="12.75">
      <c r="A7" s="3"/>
      <c r="B7" s="1"/>
      <c r="C7" s="1"/>
      <c r="D7" s="2"/>
      <c r="E7" s="1"/>
      <c r="F7" s="1"/>
      <c r="G7" s="1"/>
      <c r="H7" s="14" t="s">
        <v>22</v>
      </c>
      <c r="I7" s="1"/>
    </row>
    <row r="8" spans="1:251" s="54" customFormat="1" ht="13.5" thickBot="1">
      <c r="A8" s="3"/>
      <c r="B8" s="1"/>
      <c r="C8" s="1"/>
      <c r="D8" s="2"/>
      <c r="E8" s="1"/>
      <c r="F8" s="1"/>
      <c r="G8" s="1"/>
      <c r="H8" s="15" t="s">
        <v>23</v>
      </c>
      <c r="I8" s="15" t="s">
        <v>88</v>
      </c>
    </row>
    <row r="9" spans="1:251" s="55" customFormat="1" ht="13.5" thickBot="1">
      <c r="A9" s="4"/>
      <c r="B9" s="28"/>
      <c r="C9" s="4"/>
      <c r="D9" s="45"/>
      <c r="E9" s="5"/>
      <c r="F9" s="5" t="s">
        <v>365</v>
      </c>
      <c r="G9" s="5"/>
      <c r="H9" s="5"/>
      <c r="I9" s="8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54"/>
      <c r="DQ9" s="54"/>
      <c r="DR9" s="54"/>
      <c r="DS9" s="54"/>
      <c r="DT9" s="54"/>
      <c r="DU9" s="54"/>
      <c r="DV9" s="54"/>
      <c r="DW9" s="54"/>
      <c r="DX9" s="54"/>
      <c r="DY9" s="54"/>
      <c r="DZ9" s="54"/>
      <c r="EA9" s="54"/>
      <c r="EB9" s="54"/>
      <c r="EC9" s="54"/>
      <c r="ED9" s="54"/>
      <c r="EE9" s="54"/>
      <c r="EF9" s="54"/>
      <c r="EG9" s="54"/>
      <c r="EH9" s="54"/>
      <c r="EI9" s="54"/>
      <c r="EJ9" s="54"/>
      <c r="EK9" s="54"/>
      <c r="EL9" s="54"/>
      <c r="EM9" s="54"/>
      <c r="EN9" s="54"/>
      <c r="EO9" s="54"/>
      <c r="EP9" s="54"/>
      <c r="EQ9" s="54"/>
      <c r="ER9" s="54"/>
      <c r="ES9" s="54"/>
      <c r="ET9" s="54"/>
      <c r="EU9" s="54"/>
      <c r="EV9" s="54"/>
      <c r="EW9" s="54"/>
      <c r="EX9" s="54"/>
      <c r="EY9" s="54"/>
      <c r="EZ9" s="54"/>
      <c r="FA9" s="54"/>
      <c r="FB9" s="54"/>
      <c r="FC9" s="54"/>
      <c r="FD9" s="54"/>
      <c r="FE9" s="54"/>
      <c r="FF9" s="54"/>
      <c r="FG9" s="54"/>
      <c r="FH9" s="54"/>
      <c r="FI9" s="54"/>
      <c r="FJ9" s="54"/>
      <c r="FK9" s="54"/>
      <c r="FL9" s="54"/>
      <c r="FM9" s="54"/>
      <c r="FN9" s="54"/>
      <c r="FO9" s="54"/>
      <c r="FP9" s="54"/>
      <c r="FQ9" s="54"/>
      <c r="FR9" s="54"/>
      <c r="FS9" s="54"/>
      <c r="FT9" s="54"/>
      <c r="FU9" s="54"/>
      <c r="FV9" s="54"/>
      <c r="FW9" s="54"/>
      <c r="FX9" s="54"/>
      <c r="FY9" s="54"/>
      <c r="FZ9" s="54"/>
      <c r="GA9" s="54"/>
      <c r="GB9" s="54"/>
      <c r="GC9" s="54"/>
      <c r="GD9" s="54"/>
      <c r="GE9" s="54"/>
      <c r="GF9" s="54"/>
      <c r="GG9" s="54"/>
      <c r="GH9" s="54"/>
      <c r="GI9" s="54"/>
      <c r="GJ9" s="54"/>
      <c r="GK9" s="54"/>
      <c r="GL9" s="54"/>
      <c r="GM9" s="54"/>
      <c r="GN9" s="54"/>
      <c r="GO9" s="54"/>
      <c r="GP9" s="54"/>
      <c r="GQ9" s="54"/>
      <c r="GR9" s="54"/>
      <c r="GS9" s="54"/>
      <c r="GT9" s="54"/>
      <c r="GU9" s="54"/>
      <c r="GV9" s="54"/>
      <c r="GW9" s="54"/>
      <c r="GX9" s="54"/>
      <c r="GY9" s="54"/>
      <c r="GZ9" s="54"/>
      <c r="HA9" s="54"/>
      <c r="HB9" s="54"/>
      <c r="HC9" s="54"/>
      <c r="HD9" s="54"/>
      <c r="HE9" s="54"/>
      <c r="HF9" s="54"/>
      <c r="HG9" s="54"/>
      <c r="HH9" s="54"/>
      <c r="HI9" s="54"/>
      <c r="HJ9" s="54"/>
      <c r="HK9" s="54"/>
      <c r="HL9" s="54"/>
      <c r="HM9" s="54"/>
      <c r="HN9" s="54"/>
      <c r="HO9" s="54"/>
      <c r="HP9" s="54"/>
      <c r="HQ9" s="54"/>
      <c r="HR9" s="54"/>
      <c r="HS9" s="54"/>
      <c r="HT9" s="54"/>
      <c r="HU9" s="54"/>
      <c r="HV9" s="54"/>
      <c r="HW9" s="54"/>
      <c r="HX9" s="54"/>
      <c r="HY9" s="54"/>
      <c r="HZ9" s="54"/>
      <c r="IA9" s="54"/>
      <c r="IB9" s="54"/>
      <c r="IC9" s="54"/>
      <c r="ID9" s="54"/>
      <c r="IE9" s="54"/>
      <c r="IF9" s="54"/>
      <c r="IG9" s="54"/>
      <c r="IH9" s="54"/>
      <c r="II9" s="54"/>
      <c r="IJ9" s="54"/>
      <c r="IK9" s="54"/>
      <c r="IL9" s="54"/>
      <c r="IM9" s="54"/>
      <c r="IN9" s="54"/>
      <c r="IO9" s="54"/>
      <c r="IP9" s="54"/>
      <c r="IQ9" s="54"/>
    </row>
    <row r="10" spans="1:251" s="54" customFormat="1" ht="13.5" thickBot="1">
      <c r="A10" s="6" t="s">
        <v>24</v>
      </c>
      <c r="B10" s="29" t="s">
        <v>25</v>
      </c>
      <c r="C10" s="6" t="s">
        <v>26</v>
      </c>
      <c r="D10" s="19" t="s">
        <v>22</v>
      </c>
      <c r="E10" s="7"/>
      <c r="F10" s="5" t="s">
        <v>164</v>
      </c>
      <c r="H10" s="5"/>
      <c r="I10" s="8"/>
    </row>
    <row r="11" spans="1:251" s="54" customFormat="1" ht="13.5" thickBot="1">
      <c r="A11" s="6" t="s">
        <v>27</v>
      </c>
      <c r="B11" s="29"/>
      <c r="C11" s="6" t="s">
        <v>28</v>
      </c>
      <c r="D11" s="46">
        <v>2025</v>
      </c>
      <c r="E11" s="4"/>
      <c r="F11" s="28" t="s">
        <v>161</v>
      </c>
      <c r="G11" s="8"/>
      <c r="H11" s="9" t="s">
        <v>29</v>
      </c>
      <c r="I11" s="4" t="s">
        <v>30</v>
      </c>
    </row>
    <row r="12" spans="1:251" s="54" customFormat="1" ht="12.75">
      <c r="A12" s="6"/>
      <c r="B12" s="29" t="s">
        <v>66</v>
      </c>
      <c r="C12" s="6"/>
      <c r="D12" s="9"/>
      <c r="E12" s="10" t="s">
        <v>31</v>
      </c>
      <c r="F12" s="4" t="s">
        <v>32</v>
      </c>
      <c r="G12" s="98" t="s">
        <v>32</v>
      </c>
      <c r="H12" s="9" t="s">
        <v>33</v>
      </c>
      <c r="I12" s="6" t="s">
        <v>34</v>
      </c>
    </row>
    <row r="13" spans="1:251" s="54" customFormat="1" ht="12.75">
      <c r="A13" s="6"/>
      <c r="C13" s="6"/>
      <c r="D13" s="9"/>
      <c r="E13" s="10" t="s">
        <v>35</v>
      </c>
      <c r="F13" s="6" t="s">
        <v>36</v>
      </c>
      <c r="G13" s="6" t="s">
        <v>37</v>
      </c>
      <c r="H13" s="9" t="s">
        <v>38</v>
      </c>
      <c r="I13" s="47"/>
    </row>
    <row r="14" spans="1:251" s="54" customFormat="1" ht="13.5" thickBot="1">
      <c r="A14" s="11"/>
      <c r="B14" s="30"/>
      <c r="C14" s="11"/>
      <c r="D14" s="43"/>
      <c r="E14" s="100" t="s">
        <v>39</v>
      </c>
      <c r="F14" s="56"/>
      <c r="G14" s="11"/>
      <c r="H14" s="9" t="s">
        <v>68</v>
      </c>
      <c r="I14" s="48"/>
    </row>
    <row r="15" spans="1:251" s="54" customFormat="1" ht="13.5" thickBot="1">
      <c r="A15" s="25">
        <v>0</v>
      </c>
      <c r="B15" s="31">
        <v>1</v>
      </c>
      <c r="C15" s="25">
        <v>2</v>
      </c>
      <c r="D15" s="31">
        <v>3</v>
      </c>
      <c r="E15" s="25">
        <v>4</v>
      </c>
      <c r="F15" s="11">
        <v>5</v>
      </c>
      <c r="G15" s="25">
        <v>6</v>
      </c>
      <c r="H15" s="31">
        <v>7</v>
      </c>
      <c r="I15" s="25">
        <v>8</v>
      </c>
    </row>
    <row r="16" spans="1:251" s="54" customFormat="1" ht="12.75">
      <c r="A16" s="6"/>
      <c r="B16" s="32" t="s">
        <v>1</v>
      </c>
      <c r="C16" s="37">
        <f t="shared" ref="C16:I17" si="0">SUM(C18+C20+C22)</f>
        <v>2658265</v>
      </c>
      <c r="D16" s="36">
        <f t="shared" si="0"/>
        <v>662433</v>
      </c>
      <c r="E16" s="37">
        <f t="shared" si="0"/>
        <v>16169</v>
      </c>
      <c r="F16" s="37">
        <f t="shared" si="0"/>
        <v>23465</v>
      </c>
      <c r="G16" s="37">
        <f t="shared" si="0"/>
        <v>0</v>
      </c>
      <c r="H16" s="36">
        <f t="shared" si="0"/>
        <v>555839</v>
      </c>
      <c r="I16" s="37">
        <f t="shared" si="0"/>
        <v>66960</v>
      </c>
    </row>
    <row r="17" spans="1:9" s="54" customFormat="1" ht="13.5" thickBot="1">
      <c r="A17" s="11"/>
      <c r="B17" s="33" t="s">
        <v>40</v>
      </c>
      <c r="C17" s="38">
        <f t="shared" si="0"/>
        <v>1609497</v>
      </c>
      <c r="D17" s="21">
        <f t="shared" si="0"/>
        <v>421819</v>
      </c>
      <c r="E17" s="38">
        <f t="shared" si="0"/>
        <v>9966</v>
      </c>
      <c r="F17" s="38">
        <f t="shared" si="0"/>
        <v>23465</v>
      </c>
      <c r="G17" s="38">
        <f t="shared" si="0"/>
        <v>0</v>
      </c>
      <c r="H17" s="21">
        <f t="shared" si="0"/>
        <v>357000</v>
      </c>
      <c r="I17" s="38">
        <f t="shared" si="0"/>
        <v>31388</v>
      </c>
    </row>
    <row r="18" spans="1:9" s="54" customFormat="1" ht="13.5" customHeight="1">
      <c r="A18" s="26" t="s">
        <v>13</v>
      </c>
      <c r="B18" s="12" t="s">
        <v>2</v>
      </c>
      <c r="C18" s="39">
        <f>SUM(C59)</f>
        <v>10054</v>
      </c>
      <c r="D18" s="39">
        <f t="shared" ref="D18:I19" si="1">SUM(D59)</f>
        <v>16</v>
      </c>
      <c r="E18" s="39">
        <f t="shared" si="1"/>
        <v>0</v>
      </c>
      <c r="F18" s="39">
        <f t="shared" si="1"/>
        <v>0</v>
      </c>
      <c r="G18" s="39">
        <f t="shared" si="1"/>
        <v>0</v>
      </c>
      <c r="H18" s="39">
        <f t="shared" si="1"/>
        <v>16</v>
      </c>
      <c r="I18" s="39">
        <f t="shared" si="1"/>
        <v>0</v>
      </c>
    </row>
    <row r="19" spans="1:9" s="54" customFormat="1" ht="13.5" thickBot="1">
      <c r="A19" s="26"/>
      <c r="B19" s="12"/>
      <c r="C19" s="40">
        <f>SUM(C60)</f>
        <v>7064</v>
      </c>
      <c r="D19" s="40">
        <f t="shared" si="1"/>
        <v>0</v>
      </c>
      <c r="E19" s="40">
        <f t="shared" si="1"/>
        <v>0</v>
      </c>
      <c r="F19" s="40">
        <f t="shared" si="1"/>
        <v>0</v>
      </c>
      <c r="G19" s="40">
        <f t="shared" si="1"/>
        <v>0</v>
      </c>
      <c r="H19" s="40">
        <f t="shared" si="1"/>
        <v>0</v>
      </c>
      <c r="I19" s="40">
        <f t="shared" si="1"/>
        <v>0</v>
      </c>
    </row>
    <row r="20" spans="1:9" s="54" customFormat="1" ht="13.5" customHeight="1">
      <c r="A20" s="16" t="s">
        <v>14</v>
      </c>
      <c r="B20" s="32" t="s">
        <v>3</v>
      </c>
      <c r="C20" s="37">
        <f>SUM(C47+C63+C269+C289+C371+C394+C407+C466)</f>
        <v>324191</v>
      </c>
      <c r="D20" s="37">
        <f t="shared" ref="D20:I20" si="2">SUM(D47+D63+D269+D289+D371+D394+D407+D466)</f>
        <v>116708</v>
      </c>
      <c r="E20" s="37">
        <f t="shared" si="2"/>
        <v>700</v>
      </c>
      <c r="F20" s="37">
        <f t="shared" si="2"/>
        <v>0</v>
      </c>
      <c r="G20" s="37">
        <f t="shared" si="2"/>
        <v>0</v>
      </c>
      <c r="H20" s="37">
        <f t="shared" si="2"/>
        <v>110602</v>
      </c>
      <c r="I20" s="37">
        <f t="shared" si="2"/>
        <v>5406</v>
      </c>
    </row>
    <row r="21" spans="1:9" s="54" customFormat="1" ht="13.5" thickBot="1">
      <c r="A21" s="17"/>
      <c r="B21" s="33"/>
      <c r="C21" s="38">
        <f>SUM(C48+C64+C270+C290+C372+C397+C408+C467)</f>
        <v>262618</v>
      </c>
      <c r="D21" s="38">
        <f t="shared" ref="D21:I21" si="3">SUM(D48+D64+D270+D290+D372+D397+D408+D467)</f>
        <v>97750</v>
      </c>
      <c r="E21" s="38">
        <f t="shared" si="3"/>
        <v>700</v>
      </c>
      <c r="F21" s="38">
        <f t="shared" si="3"/>
        <v>0</v>
      </c>
      <c r="G21" s="38">
        <f t="shared" si="3"/>
        <v>0</v>
      </c>
      <c r="H21" s="38">
        <f t="shared" si="3"/>
        <v>93000</v>
      </c>
      <c r="I21" s="38">
        <f t="shared" si="3"/>
        <v>4050</v>
      </c>
    </row>
    <row r="22" spans="1:9" s="54" customFormat="1" ht="13.5" customHeight="1">
      <c r="A22" s="26" t="s">
        <v>15</v>
      </c>
      <c r="B22" s="12" t="s">
        <v>16</v>
      </c>
      <c r="C22" s="39">
        <f t="shared" ref="C22:I22" si="4">SUM(C33+C39+C51+C71+C142+C160+C185+C230+C275+C293+C379+C388+C398+C413+C426+C436+C472)</f>
        <v>2324020</v>
      </c>
      <c r="D22" s="39">
        <f t="shared" si="4"/>
        <v>545709</v>
      </c>
      <c r="E22" s="39">
        <f t="shared" si="4"/>
        <v>15469</v>
      </c>
      <c r="F22" s="39">
        <f t="shared" si="4"/>
        <v>23465</v>
      </c>
      <c r="G22" s="39">
        <f t="shared" si="4"/>
        <v>0</v>
      </c>
      <c r="H22" s="39">
        <f t="shared" si="4"/>
        <v>445221</v>
      </c>
      <c r="I22" s="39">
        <f t="shared" si="4"/>
        <v>61554</v>
      </c>
    </row>
    <row r="23" spans="1:9" s="54" customFormat="1" ht="13.5" thickBot="1">
      <c r="A23" s="17"/>
      <c r="B23" s="33"/>
      <c r="C23" s="38">
        <f t="shared" ref="C23:I23" si="5">SUM(C34+C40+C52+C72+C143+C161+C186+C231+C276+C294+C380+C414+C437+C473)</f>
        <v>1339815</v>
      </c>
      <c r="D23" s="38">
        <f t="shared" si="5"/>
        <v>324069</v>
      </c>
      <c r="E23" s="38">
        <f t="shared" si="5"/>
        <v>9266</v>
      </c>
      <c r="F23" s="38">
        <f t="shared" si="5"/>
        <v>23465</v>
      </c>
      <c r="G23" s="38">
        <f t="shared" si="5"/>
        <v>0</v>
      </c>
      <c r="H23" s="38">
        <f t="shared" si="5"/>
        <v>264000</v>
      </c>
      <c r="I23" s="38">
        <f t="shared" si="5"/>
        <v>27338</v>
      </c>
    </row>
    <row r="24" spans="1:9" s="54" customFormat="1" ht="13.5" thickBot="1">
      <c r="A24" s="16" t="s">
        <v>4</v>
      </c>
      <c r="B24" s="32" t="s">
        <v>5</v>
      </c>
      <c r="C24" s="41">
        <f>SUM(C295)</f>
        <v>39770</v>
      </c>
      <c r="D24" s="41">
        <f t="shared" ref="D24:I24" si="6">SUM(D295)</f>
        <v>211</v>
      </c>
      <c r="E24" s="41">
        <f t="shared" si="6"/>
        <v>0</v>
      </c>
      <c r="F24" s="41">
        <f t="shared" si="6"/>
        <v>0</v>
      </c>
      <c r="G24" s="41">
        <f t="shared" si="6"/>
        <v>0</v>
      </c>
      <c r="H24" s="41">
        <f t="shared" si="6"/>
        <v>0</v>
      </c>
      <c r="I24" s="41">
        <f t="shared" si="6"/>
        <v>211</v>
      </c>
    </row>
    <row r="25" spans="1:9" s="54" customFormat="1" ht="13.5" thickBot="1">
      <c r="A25" s="16" t="s">
        <v>6</v>
      </c>
      <c r="B25" s="32" t="s">
        <v>62</v>
      </c>
      <c r="C25" s="41">
        <f t="shared" ref="C25:I25" si="7">SUM(C35++C41+C53+C144+C74+C162+C187+C303+C381+C399+C428)</f>
        <v>236648</v>
      </c>
      <c r="D25" s="41">
        <f t="shared" si="7"/>
        <v>116130</v>
      </c>
      <c r="E25" s="41">
        <f t="shared" si="7"/>
        <v>5988</v>
      </c>
      <c r="F25" s="41">
        <f t="shared" si="7"/>
        <v>0</v>
      </c>
      <c r="G25" s="41">
        <f t="shared" si="7"/>
        <v>0</v>
      </c>
      <c r="H25" s="41">
        <f t="shared" si="7"/>
        <v>94377</v>
      </c>
      <c r="I25" s="41">
        <f t="shared" si="7"/>
        <v>15765</v>
      </c>
    </row>
    <row r="26" spans="1:9" s="54" customFormat="1" ht="13.5" thickBot="1">
      <c r="A26" s="18" t="s">
        <v>7</v>
      </c>
      <c r="B26" s="5" t="s">
        <v>9</v>
      </c>
      <c r="C26" s="42">
        <f t="shared" ref="C26:I26" si="8">SUM(C81+C147+C165+C195+C232+C277+C309+C383+C389+C415+C438+C474)</f>
        <v>91477</v>
      </c>
      <c r="D26" s="42">
        <f t="shared" si="8"/>
        <v>34840</v>
      </c>
      <c r="E26" s="42">
        <f t="shared" si="8"/>
        <v>60</v>
      </c>
      <c r="F26" s="42">
        <f t="shared" si="8"/>
        <v>0</v>
      </c>
      <c r="G26" s="42">
        <f t="shared" si="8"/>
        <v>0</v>
      </c>
      <c r="H26" s="42">
        <f t="shared" si="8"/>
        <v>23705</v>
      </c>
      <c r="I26" s="42">
        <f t="shared" si="8"/>
        <v>11075</v>
      </c>
    </row>
    <row r="27" spans="1:9" s="54" customFormat="1" ht="13.5" thickBot="1">
      <c r="A27" s="17" t="s">
        <v>8</v>
      </c>
      <c r="B27" s="33" t="s">
        <v>10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</row>
    <row r="28" spans="1:9" s="54" customFormat="1" ht="13.5" customHeight="1">
      <c r="A28" s="16" t="s">
        <v>11</v>
      </c>
      <c r="B28" s="32" t="s">
        <v>12</v>
      </c>
      <c r="C28" s="39">
        <f t="shared" ref="C28:I29" si="9">SUM(C88+C150+C171+C204+C239+C281+C341+C418+C430+C444+C476)</f>
        <v>1956125</v>
      </c>
      <c r="D28" s="39">
        <f t="shared" si="9"/>
        <v>394528</v>
      </c>
      <c r="E28" s="39">
        <f t="shared" si="9"/>
        <v>9421</v>
      </c>
      <c r="F28" s="39">
        <f t="shared" si="9"/>
        <v>23465</v>
      </c>
      <c r="G28" s="39">
        <f t="shared" si="9"/>
        <v>0</v>
      </c>
      <c r="H28" s="39">
        <f t="shared" si="9"/>
        <v>327139</v>
      </c>
      <c r="I28" s="39">
        <f t="shared" si="9"/>
        <v>34503</v>
      </c>
    </row>
    <row r="29" spans="1:9" s="54" customFormat="1" ht="13.5" thickBot="1">
      <c r="A29" s="17"/>
      <c r="B29" s="33"/>
      <c r="C29" s="40">
        <f t="shared" si="9"/>
        <v>1342747</v>
      </c>
      <c r="D29" s="40">
        <f t="shared" si="9"/>
        <v>326069</v>
      </c>
      <c r="E29" s="40">
        <f t="shared" si="9"/>
        <v>9266</v>
      </c>
      <c r="F29" s="40">
        <f t="shared" si="9"/>
        <v>23465</v>
      </c>
      <c r="G29" s="40">
        <f t="shared" si="9"/>
        <v>0</v>
      </c>
      <c r="H29" s="40">
        <f t="shared" si="9"/>
        <v>266000</v>
      </c>
      <c r="I29" s="40">
        <f t="shared" si="9"/>
        <v>27338</v>
      </c>
    </row>
    <row r="30" spans="1:9" s="54" customFormat="1" ht="13.5" thickBot="1">
      <c r="A30" s="27"/>
      <c r="B30" s="34" t="s">
        <v>67</v>
      </c>
      <c r="C30" s="42"/>
      <c r="D30" s="22"/>
      <c r="E30" s="42"/>
      <c r="F30" s="42"/>
      <c r="G30" s="42"/>
      <c r="H30" s="22"/>
      <c r="I30" s="42"/>
    </row>
    <row r="31" spans="1:9" s="54" customFormat="1" ht="13.5" customHeight="1">
      <c r="A31" s="26" t="s">
        <v>41</v>
      </c>
      <c r="B31" s="35" t="s">
        <v>69</v>
      </c>
      <c r="C31" s="39">
        <f t="shared" ref="C31:I33" si="10">SUM(C33)</f>
        <v>4000</v>
      </c>
      <c r="D31" s="20">
        <f t="shared" si="10"/>
        <v>401</v>
      </c>
      <c r="E31" s="39">
        <f t="shared" si="10"/>
        <v>0</v>
      </c>
      <c r="F31" s="37">
        <f t="shared" si="10"/>
        <v>0</v>
      </c>
      <c r="G31" s="39">
        <f t="shared" si="10"/>
        <v>0</v>
      </c>
      <c r="H31" s="20">
        <f t="shared" si="10"/>
        <v>0</v>
      </c>
      <c r="I31" s="39">
        <f t="shared" si="10"/>
        <v>401</v>
      </c>
    </row>
    <row r="32" spans="1:9" s="54" customFormat="1" ht="13.5" thickBot="1">
      <c r="A32" s="17"/>
      <c r="B32" s="24"/>
      <c r="C32" s="38">
        <f t="shared" si="10"/>
        <v>0</v>
      </c>
      <c r="D32" s="21">
        <f t="shared" si="10"/>
        <v>0</v>
      </c>
      <c r="E32" s="38">
        <f t="shared" si="10"/>
        <v>0</v>
      </c>
      <c r="F32" s="38">
        <f t="shared" si="10"/>
        <v>0</v>
      </c>
      <c r="G32" s="38">
        <f t="shared" si="10"/>
        <v>0</v>
      </c>
      <c r="H32" s="21">
        <f t="shared" si="10"/>
        <v>0</v>
      </c>
      <c r="I32" s="38">
        <f t="shared" si="10"/>
        <v>0</v>
      </c>
    </row>
    <row r="33" spans="1:9" s="54" customFormat="1" ht="13.5" customHeight="1">
      <c r="A33" s="26" t="s">
        <v>15</v>
      </c>
      <c r="B33" s="12" t="s">
        <v>16</v>
      </c>
      <c r="C33" s="39">
        <f>SUM(C35)</f>
        <v>4000</v>
      </c>
      <c r="D33" s="39">
        <f t="shared" si="10"/>
        <v>401</v>
      </c>
      <c r="E33" s="39">
        <f t="shared" si="10"/>
        <v>0</v>
      </c>
      <c r="F33" s="39">
        <f t="shared" si="10"/>
        <v>0</v>
      </c>
      <c r="G33" s="39">
        <f t="shared" si="10"/>
        <v>0</v>
      </c>
      <c r="H33" s="39">
        <f t="shared" si="10"/>
        <v>0</v>
      </c>
      <c r="I33" s="39">
        <f t="shared" si="10"/>
        <v>401</v>
      </c>
    </row>
    <row r="34" spans="1:9" s="54" customFormat="1" ht="14.25" customHeight="1" thickBot="1">
      <c r="A34" s="17"/>
      <c r="B34" s="33"/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</row>
    <row r="35" spans="1:9" s="54" customFormat="1" ht="13.5" thickBot="1">
      <c r="A35" s="17" t="s">
        <v>6</v>
      </c>
      <c r="B35" s="33" t="s">
        <v>62</v>
      </c>
      <c r="C35" s="38">
        <f>SUM(C36)</f>
        <v>4000</v>
      </c>
      <c r="D35" s="38">
        <f t="shared" ref="D35:I35" si="11">SUM(D36)</f>
        <v>401</v>
      </c>
      <c r="E35" s="38">
        <f t="shared" si="11"/>
        <v>0</v>
      </c>
      <c r="F35" s="63">
        <f t="shared" si="11"/>
        <v>0</v>
      </c>
      <c r="G35" s="38">
        <f t="shared" si="11"/>
        <v>0</v>
      </c>
      <c r="H35" s="38">
        <f t="shared" si="11"/>
        <v>0</v>
      </c>
      <c r="I35" s="38">
        <f t="shared" si="11"/>
        <v>401</v>
      </c>
    </row>
    <row r="36" spans="1:9" s="54" customFormat="1" ht="13.5" thickBot="1">
      <c r="A36" s="17" t="s">
        <v>43</v>
      </c>
      <c r="B36" s="24" t="s">
        <v>95</v>
      </c>
      <c r="C36" s="38">
        <v>4000</v>
      </c>
      <c r="D36" s="21">
        <f>SUM(E36+F36+G36+H36+I36)</f>
        <v>401</v>
      </c>
      <c r="E36" s="38"/>
      <c r="F36" s="38"/>
      <c r="G36" s="38"/>
      <c r="H36" s="21"/>
      <c r="I36" s="38">
        <v>401</v>
      </c>
    </row>
    <row r="37" spans="1:9">
      <c r="A37" s="49" t="s">
        <v>305</v>
      </c>
      <c r="B37" s="113" t="s">
        <v>306</v>
      </c>
      <c r="C37" s="37">
        <f t="shared" ref="C37:I39" si="12">SUM(C39)</f>
        <v>250</v>
      </c>
      <c r="D37" s="20">
        <f t="shared" si="12"/>
        <v>210</v>
      </c>
      <c r="E37" s="39">
        <f t="shared" si="12"/>
        <v>0</v>
      </c>
      <c r="F37" s="37">
        <f t="shared" si="12"/>
        <v>0</v>
      </c>
      <c r="G37" s="39">
        <f t="shared" si="12"/>
        <v>0</v>
      </c>
      <c r="H37" s="20">
        <f t="shared" si="12"/>
        <v>0</v>
      </c>
      <c r="I37" s="39">
        <f t="shared" si="12"/>
        <v>210</v>
      </c>
    </row>
    <row r="38" spans="1:9" ht="14.25" customHeight="1" thickBot="1">
      <c r="A38" s="50"/>
      <c r="B38" s="58" t="s">
        <v>307</v>
      </c>
      <c r="C38" s="38">
        <f t="shared" si="12"/>
        <v>0</v>
      </c>
      <c r="D38" s="21">
        <f t="shared" si="12"/>
        <v>0</v>
      </c>
      <c r="E38" s="38">
        <f t="shared" si="12"/>
        <v>0</v>
      </c>
      <c r="F38" s="38">
        <f t="shared" si="12"/>
        <v>0</v>
      </c>
      <c r="G38" s="38">
        <f t="shared" si="12"/>
        <v>0</v>
      </c>
      <c r="H38" s="21">
        <f t="shared" si="12"/>
        <v>0</v>
      </c>
      <c r="I38" s="38">
        <f t="shared" si="12"/>
        <v>0</v>
      </c>
    </row>
    <row r="39" spans="1:9" s="59" customFormat="1">
      <c r="A39" s="60" t="s">
        <v>15</v>
      </c>
      <c r="B39" s="114" t="s">
        <v>16</v>
      </c>
      <c r="C39" s="37">
        <f t="shared" si="12"/>
        <v>250</v>
      </c>
      <c r="D39" s="36">
        <f t="shared" si="12"/>
        <v>210</v>
      </c>
      <c r="E39" s="37">
        <f t="shared" si="12"/>
        <v>0</v>
      </c>
      <c r="F39" s="37">
        <f t="shared" si="12"/>
        <v>0</v>
      </c>
      <c r="G39" s="37">
        <f t="shared" si="12"/>
        <v>0</v>
      </c>
      <c r="H39" s="36">
        <f t="shared" si="12"/>
        <v>0</v>
      </c>
      <c r="I39" s="37">
        <f t="shared" si="12"/>
        <v>210</v>
      </c>
    </row>
    <row r="40" spans="1:9" s="59" customFormat="1" ht="14.25" customHeight="1" thickBot="1">
      <c r="A40" s="50"/>
      <c r="B40" s="58"/>
      <c r="C40" s="38">
        <v>0</v>
      </c>
      <c r="D40" s="21">
        <v>0</v>
      </c>
      <c r="E40" s="38">
        <v>0</v>
      </c>
      <c r="F40" s="38">
        <v>0</v>
      </c>
      <c r="G40" s="38">
        <v>0</v>
      </c>
      <c r="H40" s="21">
        <v>0</v>
      </c>
      <c r="I40" s="38">
        <v>0</v>
      </c>
    </row>
    <row r="41" spans="1:9" ht="14.25" customHeight="1" thickBot="1">
      <c r="A41" s="50" t="s">
        <v>6</v>
      </c>
      <c r="B41" s="7" t="s">
        <v>308</v>
      </c>
      <c r="C41" s="38">
        <f t="shared" ref="C41:I41" si="13">SUM(C42:C42)</f>
        <v>250</v>
      </c>
      <c r="D41" s="38">
        <f t="shared" si="13"/>
        <v>210</v>
      </c>
      <c r="E41" s="38">
        <f t="shared" si="13"/>
        <v>0</v>
      </c>
      <c r="F41" s="38">
        <f t="shared" si="13"/>
        <v>0</v>
      </c>
      <c r="G41" s="38">
        <f t="shared" si="13"/>
        <v>0</v>
      </c>
      <c r="H41" s="38">
        <f t="shared" si="13"/>
        <v>0</v>
      </c>
      <c r="I41" s="38">
        <f t="shared" si="13"/>
        <v>210</v>
      </c>
    </row>
    <row r="42" spans="1:9" ht="14.25" customHeight="1" thickBot="1">
      <c r="A42" s="50" t="s">
        <v>43</v>
      </c>
      <c r="B42" s="58" t="s">
        <v>356</v>
      </c>
      <c r="C42" s="38">
        <v>250</v>
      </c>
      <c r="D42" s="21">
        <f>SUM(E42+F42+G42+H42+I42)</f>
        <v>210</v>
      </c>
      <c r="E42" s="38"/>
      <c r="F42" s="38"/>
      <c r="G42" s="38"/>
      <c r="H42" s="21"/>
      <c r="I42" s="38">
        <v>210</v>
      </c>
    </row>
    <row r="43" spans="1:9" s="54" customFormat="1" ht="13.5" customHeight="1">
      <c r="A43" s="26" t="s">
        <v>55</v>
      </c>
      <c r="B43" s="35" t="s">
        <v>0</v>
      </c>
      <c r="C43" s="39">
        <f t="shared" ref="C43:I44" si="14">SUM(C45)</f>
        <v>3794</v>
      </c>
      <c r="D43" s="20">
        <f t="shared" si="14"/>
        <v>3518</v>
      </c>
      <c r="E43" s="39">
        <f t="shared" si="14"/>
        <v>0</v>
      </c>
      <c r="F43" s="37">
        <f t="shared" si="14"/>
        <v>0</v>
      </c>
      <c r="G43" s="39">
        <f t="shared" si="14"/>
        <v>0</v>
      </c>
      <c r="H43" s="20">
        <f t="shared" si="14"/>
        <v>3180</v>
      </c>
      <c r="I43" s="39">
        <f t="shared" si="14"/>
        <v>338</v>
      </c>
    </row>
    <row r="44" spans="1:9" s="54" customFormat="1" ht="13.5" thickBot="1">
      <c r="A44" s="17"/>
      <c r="B44" s="24"/>
      <c r="C44" s="38">
        <f t="shared" si="14"/>
        <v>500</v>
      </c>
      <c r="D44" s="21">
        <f t="shared" si="14"/>
        <v>300</v>
      </c>
      <c r="E44" s="38">
        <f t="shared" si="14"/>
        <v>0</v>
      </c>
      <c r="F44" s="38">
        <f t="shared" si="14"/>
        <v>0</v>
      </c>
      <c r="G44" s="38">
        <f t="shared" si="14"/>
        <v>0</v>
      </c>
      <c r="H44" s="21">
        <f t="shared" si="14"/>
        <v>0</v>
      </c>
      <c r="I44" s="38">
        <f t="shared" si="14"/>
        <v>300</v>
      </c>
    </row>
    <row r="45" spans="1:9" s="54" customFormat="1" ht="13.5" customHeight="1">
      <c r="A45" s="26"/>
      <c r="B45" s="35" t="s">
        <v>85</v>
      </c>
      <c r="C45" s="39">
        <f t="shared" ref="C45:I46" si="15">SUM(C47+C51)</f>
        <v>3794</v>
      </c>
      <c r="D45" s="39">
        <f t="shared" si="15"/>
        <v>3518</v>
      </c>
      <c r="E45" s="39">
        <f t="shared" si="15"/>
        <v>0</v>
      </c>
      <c r="F45" s="39">
        <f t="shared" si="15"/>
        <v>0</v>
      </c>
      <c r="G45" s="39">
        <f t="shared" si="15"/>
        <v>0</v>
      </c>
      <c r="H45" s="39">
        <f t="shared" si="15"/>
        <v>3180</v>
      </c>
      <c r="I45" s="39">
        <f t="shared" si="15"/>
        <v>338</v>
      </c>
    </row>
    <row r="46" spans="1:9" s="54" customFormat="1" ht="13.5" thickBot="1">
      <c r="A46" s="17"/>
      <c r="B46" s="24"/>
      <c r="C46" s="38">
        <f t="shared" si="15"/>
        <v>500</v>
      </c>
      <c r="D46" s="38">
        <f t="shared" si="15"/>
        <v>300</v>
      </c>
      <c r="E46" s="38">
        <f t="shared" si="15"/>
        <v>0</v>
      </c>
      <c r="F46" s="38">
        <f t="shared" si="15"/>
        <v>0</v>
      </c>
      <c r="G46" s="38">
        <f t="shared" si="15"/>
        <v>0</v>
      </c>
      <c r="H46" s="38">
        <f t="shared" si="15"/>
        <v>0</v>
      </c>
      <c r="I46" s="38">
        <f t="shared" si="15"/>
        <v>300</v>
      </c>
    </row>
    <row r="47" spans="1:9" s="54" customFormat="1" ht="12.75">
      <c r="A47" s="26" t="s">
        <v>14</v>
      </c>
      <c r="B47" s="12" t="s">
        <v>113</v>
      </c>
      <c r="C47" s="39">
        <f>SUM(C49)</f>
        <v>600</v>
      </c>
      <c r="D47" s="39">
        <f t="shared" ref="D47:I48" si="16">SUM(D49)</f>
        <v>326</v>
      </c>
      <c r="E47" s="39">
        <f t="shared" si="16"/>
        <v>0</v>
      </c>
      <c r="F47" s="39">
        <f t="shared" si="16"/>
        <v>0</v>
      </c>
      <c r="G47" s="39">
        <f t="shared" si="16"/>
        <v>0</v>
      </c>
      <c r="H47" s="39">
        <f t="shared" si="16"/>
        <v>0</v>
      </c>
      <c r="I47" s="39">
        <f t="shared" si="16"/>
        <v>326</v>
      </c>
    </row>
    <row r="48" spans="1:9" s="54" customFormat="1" ht="13.5" thickBot="1">
      <c r="A48" s="17"/>
      <c r="B48" s="33"/>
      <c r="C48" s="38">
        <f>SUM(C50)</f>
        <v>500</v>
      </c>
      <c r="D48" s="38">
        <f t="shared" si="16"/>
        <v>300</v>
      </c>
      <c r="E48" s="38">
        <f t="shared" si="16"/>
        <v>0</v>
      </c>
      <c r="F48" s="38">
        <f t="shared" si="16"/>
        <v>0</v>
      </c>
      <c r="G48" s="38">
        <f t="shared" si="16"/>
        <v>0</v>
      </c>
      <c r="H48" s="38">
        <f t="shared" si="16"/>
        <v>0</v>
      </c>
      <c r="I48" s="38">
        <f t="shared" si="16"/>
        <v>300</v>
      </c>
    </row>
    <row r="49" spans="1:9" s="53" customFormat="1" ht="13.5" customHeight="1">
      <c r="A49" s="16" t="s">
        <v>43</v>
      </c>
      <c r="B49" s="118" t="s">
        <v>309</v>
      </c>
      <c r="C49" s="39">
        <v>600</v>
      </c>
      <c r="D49" s="36">
        <f t="shared" ref="D49:D50" si="17">SUM(E49+F49+G49+H49+I49)</f>
        <v>326</v>
      </c>
      <c r="E49" s="37"/>
      <c r="F49" s="37"/>
      <c r="G49" s="37"/>
      <c r="H49" s="36"/>
      <c r="I49" s="37">
        <v>326</v>
      </c>
    </row>
    <row r="50" spans="1:9" s="53" customFormat="1" ht="13.5" thickBot="1">
      <c r="A50" s="17"/>
      <c r="B50" s="24"/>
      <c r="C50" s="38">
        <v>500</v>
      </c>
      <c r="D50" s="21">
        <f t="shared" si="17"/>
        <v>300</v>
      </c>
      <c r="E50" s="38"/>
      <c r="F50" s="38"/>
      <c r="G50" s="38"/>
      <c r="H50" s="21"/>
      <c r="I50" s="38">
        <v>300</v>
      </c>
    </row>
    <row r="51" spans="1:9" s="54" customFormat="1" ht="13.5" customHeight="1">
      <c r="A51" s="26" t="s">
        <v>15</v>
      </c>
      <c r="B51" s="12" t="s">
        <v>16</v>
      </c>
      <c r="C51" s="39">
        <f t="shared" ref="C51:I51" si="18">SUM(C53)</f>
        <v>3194</v>
      </c>
      <c r="D51" s="39">
        <f t="shared" si="18"/>
        <v>3192</v>
      </c>
      <c r="E51" s="39">
        <f t="shared" si="18"/>
        <v>0</v>
      </c>
      <c r="F51" s="39">
        <f t="shared" si="18"/>
        <v>0</v>
      </c>
      <c r="G51" s="39">
        <f t="shared" si="18"/>
        <v>0</v>
      </c>
      <c r="H51" s="39">
        <f t="shared" si="18"/>
        <v>3180</v>
      </c>
      <c r="I51" s="39">
        <f t="shared" si="18"/>
        <v>12</v>
      </c>
    </row>
    <row r="52" spans="1:9" s="54" customFormat="1" ht="14.25" customHeight="1" thickBot="1">
      <c r="A52" s="17"/>
      <c r="B52" s="33"/>
      <c r="C52" s="38">
        <v>0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</row>
    <row r="53" spans="1:9" s="54" customFormat="1" ht="13.5" thickBot="1">
      <c r="A53" s="17" t="s">
        <v>6</v>
      </c>
      <c r="B53" s="33" t="s">
        <v>62</v>
      </c>
      <c r="C53" s="38">
        <f>SUM(C54:C56)</f>
        <v>3194</v>
      </c>
      <c r="D53" s="38">
        <f t="shared" ref="D53:I53" si="19">SUM(D54:D56)</f>
        <v>3192</v>
      </c>
      <c r="E53" s="38">
        <f t="shared" si="19"/>
        <v>0</v>
      </c>
      <c r="F53" s="38">
        <f t="shared" si="19"/>
        <v>0</v>
      </c>
      <c r="G53" s="38">
        <f t="shared" si="19"/>
        <v>0</v>
      </c>
      <c r="H53" s="38">
        <f t="shared" si="19"/>
        <v>3180</v>
      </c>
      <c r="I53" s="38">
        <f t="shared" si="19"/>
        <v>12</v>
      </c>
    </row>
    <row r="54" spans="1:9" s="59" customFormat="1" ht="14.25" customHeight="1" thickBot="1">
      <c r="A54" s="18" t="s">
        <v>43</v>
      </c>
      <c r="B54" s="34" t="s">
        <v>217</v>
      </c>
      <c r="C54" s="42">
        <v>10</v>
      </c>
      <c r="D54" s="21">
        <f t="shared" ref="D54:D56" si="20">SUM(E54+F54+G54+H54+I54)</f>
        <v>8</v>
      </c>
      <c r="E54" s="42"/>
      <c r="F54" s="42"/>
      <c r="G54" s="42"/>
      <c r="H54" s="21"/>
      <c r="I54" s="42">
        <v>8</v>
      </c>
    </row>
    <row r="55" spans="1:9" s="59" customFormat="1" ht="14.25" customHeight="1" thickBot="1">
      <c r="A55" s="18" t="s">
        <v>42</v>
      </c>
      <c r="B55" s="34" t="s">
        <v>395</v>
      </c>
      <c r="C55" s="42">
        <v>3180</v>
      </c>
      <c r="D55" s="21">
        <f t="shared" si="20"/>
        <v>3180</v>
      </c>
      <c r="E55" s="42"/>
      <c r="F55" s="42"/>
      <c r="G55" s="42"/>
      <c r="H55" s="21">
        <v>3180</v>
      </c>
      <c r="I55" s="42">
        <v>0</v>
      </c>
    </row>
    <row r="56" spans="1:9" s="59" customFormat="1" ht="14.25" customHeight="1" thickBot="1">
      <c r="A56" s="18" t="s">
        <v>44</v>
      </c>
      <c r="B56" s="34" t="s">
        <v>394</v>
      </c>
      <c r="C56" s="42">
        <v>4</v>
      </c>
      <c r="D56" s="21">
        <f t="shared" si="20"/>
        <v>4</v>
      </c>
      <c r="E56" s="42"/>
      <c r="F56" s="42"/>
      <c r="G56" s="42"/>
      <c r="H56" s="21"/>
      <c r="I56" s="42">
        <v>4</v>
      </c>
    </row>
    <row r="57" spans="1:9" s="54" customFormat="1" ht="13.5" customHeight="1">
      <c r="A57" s="26" t="s">
        <v>56</v>
      </c>
      <c r="B57" s="35" t="s">
        <v>70</v>
      </c>
      <c r="C57" s="39">
        <f t="shared" ref="C57:I58" si="21">SUM(C59+C63+C71)</f>
        <v>447963</v>
      </c>
      <c r="D57" s="39">
        <f t="shared" si="21"/>
        <v>206898</v>
      </c>
      <c r="E57" s="39">
        <f t="shared" si="21"/>
        <v>12</v>
      </c>
      <c r="F57" s="39">
        <f t="shared" si="21"/>
        <v>0</v>
      </c>
      <c r="G57" s="39">
        <f t="shared" si="21"/>
        <v>0</v>
      </c>
      <c r="H57" s="39">
        <f t="shared" si="21"/>
        <v>199326</v>
      </c>
      <c r="I57" s="39">
        <f t="shared" si="21"/>
        <v>7560</v>
      </c>
    </row>
    <row r="58" spans="1:9" s="54" customFormat="1" ht="13.5" thickBot="1">
      <c r="A58" s="17"/>
      <c r="B58" s="24"/>
      <c r="C58" s="38">
        <f t="shared" si="21"/>
        <v>277472</v>
      </c>
      <c r="D58" s="38">
        <f t="shared" si="21"/>
        <v>140008</v>
      </c>
      <c r="E58" s="38">
        <f t="shared" si="21"/>
        <v>0</v>
      </c>
      <c r="F58" s="38">
        <f t="shared" si="21"/>
        <v>0</v>
      </c>
      <c r="G58" s="38">
        <f t="shared" si="21"/>
        <v>0</v>
      </c>
      <c r="H58" s="38">
        <f t="shared" si="21"/>
        <v>135550</v>
      </c>
      <c r="I58" s="38">
        <f t="shared" si="21"/>
        <v>4458</v>
      </c>
    </row>
    <row r="59" spans="1:9" s="54" customFormat="1" ht="12.75">
      <c r="A59" s="26" t="s">
        <v>13</v>
      </c>
      <c r="B59" s="12" t="s">
        <v>149</v>
      </c>
      <c r="C59" s="39">
        <f>SUM(C61)</f>
        <v>10054</v>
      </c>
      <c r="D59" s="39">
        <f t="shared" ref="D59:I60" si="22">SUM(D61)</f>
        <v>16</v>
      </c>
      <c r="E59" s="39">
        <f t="shared" si="22"/>
        <v>0</v>
      </c>
      <c r="F59" s="39">
        <f t="shared" si="22"/>
        <v>0</v>
      </c>
      <c r="G59" s="39">
        <f t="shared" si="22"/>
        <v>0</v>
      </c>
      <c r="H59" s="39">
        <f t="shared" si="22"/>
        <v>16</v>
      </c>
      <c r="I59" s="39">
        <f t="shared" si="22"/>
        <v>0</v>
      </c>
    </row>
    <row r="60" spans="1:9" s="54" customFormat="1" ht="13.5" thickBot="1">
      <c r="A60" s="17"/>
      <c r="B60" s="33"/>
      <c r="C60" s="38">
        <f>SUM(C62)</f>
        <v>7064</v>
      </c>
      <c r="D60" s="38">
        <f t="shared" si="22"/>
        <v>0</v>
      </c>
      <c r="E60" s="38">
        <f t="shared" si="22"/>
        <v>0</v>
      </c>
      <c r="F60" s="38">
        <f t="shared" si="22"/>
        <v>0</v>
      </c>
      <c r="G60" s="38">
        <f t="shared" si="22"/>
        <v>0</v>
      </c>
      <c r="H60" s="38">
        <f t="shared" si="22"/>
        <v>0</v>
      </c>
      <c r="I60" s="38">
        <f t="shared" si="22"/>
        <v>0</v>
      </c>
    </row>
    <row r="61" spans="1:9" s="54" customFormat="1" ht="25.5">
      <c r="A61" s="16" t="s">
        <v>43</v>
      </c>
      <c r="B61" s="80" t="s">
        <v>138</v>
      </c>
      <c r="C61" s="37">
        <v>10054</v>
      </c>
      <c r="D61" s="36">
        <f t="shared" ref="D61:D62" si="23">SUM(E61+F61+G61+H61+I61)</f>
        <v>16</v>
      </c>
      <c r="E61" s="37"/>
      <c r="F61" s="36"/>
      <c r="G61" s="37"/>
      <c r="H61" s="86">
        <v>16</v>
      </c>
      <c r="I61" s="37">
        <v>0</v>
      </c>
    </row>
    <row r="62" spans="1:9" s="54" customFormat="1" ht="13.5" thickBot="1">
      <c r="A62" s="17"/>
      <c r="B62" s="95" t="s">
        <v>169</v>
      </c>
      <c r="C62" s="38">
        <v>7064</v>
      </c>
      <c r="D62" s="21">
        <f t="shared" si="23"/>
        <v>0</v>
      </c>
      <c r="E62" s="38"/>
      <c r="F62" s="21"/>
      <c r="G62" s="38"/>
      <c r="H62" s="91">
        <v>0</v>
      </c>
      <c r="I62" s="38">
        <v>0</v>
      </c>
    </row>
    <row r="63" spans="1:9" s="54" customFormat="1" ht="12.75">
      <c r="A63" s="26" t="s">
        <v>14</v>
      </c>
      <c r="B63" s="12" t="s">
        <v>113</v>
      </c>
      <c r="C63" s="39">
        <f>SUM(C65+C67+C69)</f>
        <v>34055</v>
      </c>
      <c r="D63" s="39">
        <f t="shared" ref="D63:I64" si="24">SUM(D65+D67+D69)</f>
        <v>33422</v>
      </c>
      <c r="E63" s="39">
        <f t="shared" si="24"/>
        <v>0</v>
      </c>
      <c r="F63" s="39">
        <f t="shared" si="24"/>
        <v>0</v>
      </c>
      <c r="G63" s="39">
        <f t="shared" si="24"/>
        <v>0</v>
      </c>
      <c r="H63" s="39">
        <f t="shared" si="24"/>
        <v>32232</v>
      </c>
      <c r="I63" s="39">
        <f t="shared" si="24"/>
        <v>1190</v>
      </c>
    </row>
    <row r="64" spans="1:9" s="54" customFormat="1" ht="13.5" thickBot="1">
      <c r="A64" s="17"/>
      <c r="B64" s="33"/>
      <c r="C64" s="38">
        <f>SUM(C66+C68+C70)</f>
        <v>28497</v>
      </c>
      <c r="D64" s="38">
        <f t="shared" si="24"/>
        <v>26850</v>
      </c>
      <c r="E64" s="38">
        <f t="shared" si="24"/>
        <v>0</v>
      </c>
      <c r="F64" s="38">
        <f t="shared" si="24"/>
        <v>0</v>
      </c>
      <c r="G64" s="38">
        <f t="shared" si="24"/>
        <v>0</v>
      </c>
      <c r="H64" s="38">
        <f t="shared" si="24"/>
        <v>26000</v>
      </c>
      <c r="I64" s="38">
        <f t="shared" si="24"/>
        <v>850</v>
      </c>
    </row>
    <row r="65" spans="1:9" s="54" customFormat="1" ht="12.75">
      <c r="A65" s="16" t="s">
        <v>43</v>
      </c>
      <c r="B65" s="71" t="s">
        <v>170</v>
      </c>
      <c r="C65" s="37">
        <v>500</v>
      </c>
      <c r="D65" s="36">
        <f>SUM(E65+F65+G65+H65+I65)</f>
        <v>50</v>
      </c>
      <c r="E65" s="41"/>
      <c r="F65" s="37"/>
      <c r="G65" s="41"/>
      <c r="H65" s="44"/>
      <c r="I65" s="37">
        <v>50</v>
      </c>
    </row>
    <row r="66" spans="1:9" s="54" customFormat="1" ht="13.5" thickBot="1">
      <c r="A66" s="17"/>
      <c r="B66" s="66" t="s">
        <v>171</v>
      </c>
      <c r="C66" s="38">
        <v>300</v>
      </c>
      <c r="D66" s="21">
        <f>SUM(E66+F66+G66+H66+I66)</f>
        <v>50</v>
      </c>
      <c r="E66" s="38"/>
      <c r="F66" s="38"/>
      <c r="G66" s="38"/>
      <c r="H66" s="21"/>
      <c r="I66" s="38">
        <v>50</v>
      </c>
    </row>
    <row r="67" spans="1:9" s="54" customFormat="1" ht="12.75">
      <c r="A67" s="16" t="s">
        <v>42</v>
      </c>
      <c r="B67" s="71" t="s">
        <v>182</v>
      </c>
      <c r="C67" s="37">
        <v>21668</v>
      </c>
      <c r="D67" s="36">
        <f t="shared" ref="D67:D70" si="25">SUM(E67+F67+G67+H67+I67)</f>
        <v>21154</v>
      </c>
      <c r="E67" s="41"/>
      <c r="F67" s="37"/>
      <c r="G67" s="41"/>
      <c r="H67" s="36">
        <v>20454</v>
      </c>
      <c r="I67" s="37">
        <v>700</v>
      </c>
    </row>
    <row r="68" spans="1:9" s="54" customFormat="1" ht="13.5" thickBot="1">
      <c r="A68" s="17"/>
      <c r="B68" s="66" t="s">
        <v>183</v>
      </c>
      <c r="C68" s="38">
        <v>18208</v>
      </c>
      <c r="D68" s="21">
        <f t="shared" si="25"/>
        <v>17500</v>
      </c>
      <c r="E68" s="38"/>
      <c r="F68" s="38"/>
      <c r="G68" s="38"/>
      <c r="H68" s="21">
        <v>17000</v>
      </c>
      <c r="I68" s="38">
        <v>500</v>
      </c>
    </row>
    <row r="69" spans="1:9" s="54" customFormat="1" ht="12.75">
      <c r="A69" s="16" t="s">
        <v>44</v>
      </c>
      <c r="B69" s="71" t="s">
        <v>184</v>
      </c>
      <c r="C69" s="37">
        <v>11887</v>
      </c>
      <c r="D69" s="36">
        <f t="shared" si="25"/>
        <v>12218</v>
      </c>
      <c r="E69" s="41"/>
      <c r="F69" s="37"/>
      <c r="G69" s="41"/>
      <c r="H69" s="36">
        <v>11778</v>
      </c>
      <c r="I69" s="37">
        <v>440</v>
      </c>
    </row>
    <row r="70" spans="1:9" s="54" customFormat="1" ht="13.5" thickBot="1">
      <c r="A70" s="17"/>
      <c r="B70" s="66" t="s">
        <v>183</v>
      </c>
      <c r="C70" s="38">
        <v>9989</v>
      </c>
      <c r="D70" s="21">
        <f t="shared" si="25"/>
        <v>9300</v>
      </c>
      <c r="E70" s="38"/>
      <c r="F70" s="38"/>
      <c r="G70" s="38"/>
      <c r="H70" s="21">
        <v>9000</v>
      </c>
      <c r="I70" s="38">
        <v>300</v>
      </c>
    </row>
    <row r="71" spans="1:9" s="54" customFormat="1" ht="12.75">
      <c r="A71" s="16" t="s">
        <v>15</v>
      </c>
      <c r="B71" s="74" t="s">
        <v>16</v>
      </c>
      <c r="C71" s="39">
        <f t="shared" ref="C71:I71" si="26">SUM(C74+C81+C88)</f>
        <v>403854</v>
      </c>
      <c r="D71" s="39">
        <f t="shared" si="26"/>
        <v>173460</v>
      </c>
      <c r="E71" s="39">
        <f t="shared" si="26"/>
        <v>12</v>
      </c>
      <c r="F71" s="96">
        <f t="shared" si="26"/>
        <v>0</v>
      </c>
      <c r="G71" s="39">
        <f t="shared" si="26"/>
        <v>0</v>
      </c>
      <c r="H71" s="39">
        <f t="shared" si="26"/>
        <v>167078</v>
      </c>
      <c r="I71" s="39">
        <f t="shared" si="26"/>
        <v>6370</v>
      </c>
    </row>
    <row r="72" spans="1:9" s="54" customFormat="1" ht="13.5" thickBot="1">
      <c r="A72" s="17"/>
      <c r="B72" s="48"/>
      <c r="C72" s="38">
        <f t="shared" ref="C72:I72" si="27">SUM(C89)</f>
        <v>241911</v>
      </c>
      <c r="D72" s="38">
        <f t="shared" si="27"/>
        <v>113158</v>
      </c>
      <c r="E72" s="38">
        <f t="shared" si="27"/>
        <v>0</v>
      </c>
      <c r="F72" s="63">
        <f t="shared" si="27"/>
        <v>0</v>
      </c>
      <c r="G72" s="38">
        <f t="shared" si="27"/>
        <v>0</v>
      </c>
      <c r="H72" s="38">
        <f t="shared" si="27"/>
        <v>109550</v>
      </c>
      <c r="I72" s="38">
        <f t="shared" si="27"/>
        <v>3608</v>
      </c>
    </row>
    <row r="73" spans="1:9" s="54" customFormat="1" ht="12.75" hidden="1">
      <c r="A73" s="26" t="s">
        <v>57</v>
      </c>
      <c r="B73" s="35" t="s">
        <v>71</v>
      </c>
      <c r="C73" s="39" t="e">
        <f>SUM(#REF!)</f>
        <v>#REF!</v>
      </c>
      <c r="D73" s="20" t="e">
        <f>SUM(#REF!)</f>
        <v>#REF!</v>
      </c>
      <c r="E73" s="39" t="e">
        <f>SUM(#REF!)</f>
        <v>#REF!</v>
      </c>
      <c r="F73" s="39"/>
      <c r="G73" s="39" t="e">
        <f>SUM(#REF!)</f>
        <v>#REF!</v>
      </c>
      <c r="H73" s="20" t="e">
        <f>SUM(#REF!)</f>
        <v>#REF!</v>
      </c>
      <c r="I73" s="39" t="e">
        <f>SUM(#REF!)</f>
        <v>#REF!</v>
      </c>
    </row>
    <row r="74" spans="1:9" s="54" customFormat="1" ht="13.5" thickBot="1">
      <c r="A74" s="17" t="s">
        <v>6</v>
      </c>
      <c r="B74" s="33" t="s">
        <v>62</v>
      </c>
      <c r="C74" s="38">
        <f>SUM(C75:C80)</f>
        <v>52984</v>
      </c>
      <c r="D74" s="38">
        <f t="shared" ref="D74:I74" si="28">SUM(D75:D80)</f>
        <v>30585</v>
      </c>
      <c r="E74" s="38">
        <f t="shared" si="28"/>
        <v>12</v>
      </c>
      <c r="F74" s="38">
        <f t="shared" si="28"/>
        <v>0</v>
      </c>
      <c r="G74" s="38">
        <f t="shared" si="28"/>
        <v>0</v>
      </c>
      <c r="H74" s="38">
        <f t="shared" si="28"/>
        <v>29663</v>
      </c>
      <c r="I74" s="38">
        <f t="shared" si="28"/>
        <v>910</v>
      </c>
    </row>
    <row r="75" spans="1:9" s="54" customFormat="1" ht="28.5" customHeight="1" thickBot="1">
      <c r="A75" s="17" t="s">
        <v>43</v>
      </c>
      <c r="B75" s="24" t="s">
        <v>414</v>
      </c>
      <c r="C75" s="38">
        <v>200</v>
      </c>
      <c r="D75" s="21">
        <f>SUM(E75+F75+G75+H75+I75)</f>
        <v>50</v>
      </c>
      <c r="E75" s="90"/>
      <c r="F75" s="38"/>
      <c r="G75" s="38"/>
      <c r="H75" s="21"/>
      <c r="I75" s="38">
        <v>50</v>
      </c>
    </row>
    <row r="76" spans="1:9" s="54" customFormat="1" ht="28.5" customHeight="1" thickBot="1">
      <c r="A76" s="17" t="s">
        <v>42</v>
      </c>
      <c r="B76" s="24" t="s">
        <v>415</v>
      </c>
      <c r="C76" s="38">
        <v>200</v>
      </c>
      <c r="D76" s="21">
        <f>SUM(E76+F76+G76+H76+I76)</f>
        <v>50</v>
      </c>
      <c r="E76" s="90"/>
      <c r="F76" s="38"/>
      <c r="G76" s="38"/>
      <c r="H76" s="21"/>
      <c r="I76" s="38">
        <v>50</v>
      </c>
    </row>
    <row r="77" spans="1:9" s="54" customFormat="1" ht="28.5" customHeight="1" thickBot="1">
      <c r="A77" s="17" t="s">
        <v>44</v>
      </c>
      <c r="B77" s="24" t="s">
        <v>245</v>
      </c>
      <c r="C77" s="38">
        <v>50434</v>
      </c>
      <c r="D77" s="21">
        <f t="shared" ref="D77" si="29">SUM(E77+F77+G77+H77+I77)</f>
        <v>29925</v>
      </c>
      <c r="E77" s="109"/>
      <c r="F77" s="38"/>
      <c r="G77" s="38"/>
      <c r="H77" s="21">
        <v>29663</v>
      </c>
      <c r="I77" s="38">
        <v>262</v>
      </c>
    </row>
    <row r="78" spans="1:9" s="54" customFormat="1" ht="28.5" customHeight="1" thickBot="1">
      <c r="A78" s="17" t="s">
        <v>45</v>
      </c>
      <c r="B78" s="24" t="s">
        <v>401</v>
      </c>
      <c r="C78" s="38">
        <v>350</v>
      </c>
      <c r="D78" s="21">
        <f>SUM(E78+F78+G78+H78+I78)</f>
        <v>0</v>
      </c>
      <c r="E78" s="90"/>
      <c r="F78" s="38"/>
      <c r="G78" s="38"/>
      <c r="H78" s="21"/>
      <c r="I78" s="38">
        <v>0</v>
      </c>
    </row>
    <row r="79" spans="1:9" s="54" customFormat="1" ht="14.25" customHeight="1" thickBot="1">
      <c r="A79" s="17" t="s">
        <v>111</v>
      </c>
      <c r="B79" s="24" t="s">
        <v>390</v>
      </c>
      <c r="C79" s="38">
        <v>200</v>
      </c>
      <c r="D79" s="21">
        <f>SUM(E79+F79+G79+H79+I79)</f>
        <v>138</v>
      </c>
      <c r="E79" s="90"/>
      <c r="F79" s="38"/>
      <c r="G79" s="38"/>
      <c r="H79" s="21"/>
      <c r="I79" s="38">
        <v>138</v>
      </c>
    </row>
    <row r="80" spans="1:9" s="54" customFormat="1" ht="14.25" customHeight="1" thickBot="1">
      <c r="A80" s="17" t="s">
        <v>112</v>
      </c>
      <c r="B80" s="24" t="s">
        <v>223</v>
      </c>
      <c r="C80" s="38">
        <v>1600</v>
      </c>
      <c r="D80" s="21">
        <f>SUM(E80+F80+G80+H80+I80)</f>
        <v>422</v>
      </c>
      <c r="E80" s="90">
        <v>12</v>
      </c>
      <c r="F80" s="38"/>
      <c r="G80" s="38"/>
      <c r="H80" s="21"/>
      <c r="I80" s="38">
        <v>410</v>
      </c>
    </row>
    <row r="81" spans="1:9" s="54" customFormat="1" ht="13.5" thickBot="1">
      <c r="A81" s="17" t="s">
        <v>7</v>
      </c>
      <c r="B81" s="33" t="s">
        <v>9</v>
      </c>
      <c r="C81" s="38">
        <f t="shared" ref="C81:I81" si="30">SUM(C82:C87)</f>
        <v>1970</v>
      </c>
      <c r="D81" s="38">
        <f t="shared" si="30"/>
        <v>727</v>
      </c>
      <c r="E81" s="38">
        <f t="shared" si="30"/>
        <v>0</v>
      </c>
      <c r="F81" s="38">
        <f t="shared" si="30"/>
        <v>0</v>
      </c>
      <c r="G81" s="38">
        <f t="shared" si="30"/>
        <v>0</v>
      </c>
      <c r="H81" s="38">
        <f t="shared" si="30"/>
        <v>0</v>
      </c>
      <c r="I81" s="38">
        <f t="shared" si="30"/>
        <v>727</v>
      </c>
    </row>
    <row r="82" spans="1:9" s="54" customFormat="1" ht="13.5" thickBot="1">
      <c r="A82" s="17" t="s">
        <v>42</v>
      </c>
      <c r="B82" s="61" t="s">
        <v>318</v>
      </c>
      <c r="C82" s="38">
        <v>500</v>
      </c>
      <c r="D82" s="21">
        <f>SUM(E82+F82+G82+H82+I82)</f>
        <v>325</v>
      </c>
      <c r="E82" s="38"/>
      <c r="F82" s="21"/>
      <c r="G82" s="38"/>
      <c r="H82" s="38"/>
      <c r="I82" s="67">
        <v>325</v>
      </c>
    </row>
    <row r="83" spans="1:9" s="54" customFormat="1" ht="13.5" thickBot="1">
      <c r="A83" s="17" t="s">
        <v>47</v>
      </c>
      <c r="B83" s="61" t="s">
        <v>413</v>
      </c>
      <c r="C83" s="38">
        <v>350</v>
      </c>
      <c r="D83" s="21">
        <f t="shared" ref="D83" si="31">SUM(E83+F83+G83+H83+I83)</f>
        <v>100</v>
      </c>
      <c r="E83" s="38"/>
      <c r="F83" s="38"/>
      <c r="G83" s="38"/>
      <c r="H83" s="21"/>
      <c r="I83" s="38">
        <v>100</v>
      </c>
    </row>
    <row r="84" spans="1:9" s="54" customFormat="1" ht="13.5" thickBot="1">
      <c r="A84" s="17" t="s">
        <v>122</v>
      </c>
      <c r="B84" s="116" t="s">
        <v>215</v>
      </c>
      <c r="C84" s="38">
        <v>150</v>
      </c>
      <c r="D84" s="21">
        <f>SUM(E84+F84+G84+H84+I84)</f>
        <v>52</v>
      </c>
      <c r="E84" s="38"/>
      <c r="F84" s="38"/>
      <c r="G84" s="38"/>
      <c r="H84" s="21"/>
      <c r="I84" s="38">
        <v>52</v>
      </c>
    </row>
    <row r="85" spans="1:9" s="54" customFormat="1" ht="13.5" thickBot="1">
      <c r="A85" s="17" t="s">
        <v>124</v>
      </c>
      <c r="B85" s="61" t="s">
        <v>141</v>
      </c>
      <c r="C85" s="38">
        <v>320</v>
      </c>
      <c r="D85" s="21">
        <f t="shared" ref="D85:D87" si="32">SUM(E85+F85+G85+H85+I85)</f>
        <v>50</v>
      </c>
      <c r="E85" s="38"/>
      <c r="F85" s="38"/>
      <c r="G85" s="38"/>
      <c r="H85" s="21"/>
      <c r="I85" s="38">
        <v>50</v>
      </c>
    </row>
    <row r="86" spans="1:9" s="54" customFormat="1" ht="26.25" thickBot="1">
      <c r="A86" s="18" t="s">
        <v>125</v>
      </c>
      <c r="B86" s="102" t="s">
        <v>190</v>
      </c>
      <c r="C86" s="42">
        <v>400</v>
      </c>
      <c r="D86" s="22">
        <f t="shared" si="32"/>
        <v>100</v>
      </c>
      <c r="E86" s="42"/>
      <c r="F86" s="42"/>
      <c r="G86" s="42"/>
      <c r="H86" s="22"/>
      <c r="I86" s="42">
        <v>100</v>
      </c>
    </row>
    <row r="87" spans="1:9" s="54" customFormat="1" ht="14.25" customHeight="1" thickBot="1">
      <c r="A87" s="26" t="s">
        <v>246</v>
      </c>
      <c r="B87" s="111" t="s">
        <v>247</v>
      </c>
      <c r="C87" s="38">
        <v>250</v>
      </c>
      <c r="D87" s="21">
        <f t="shared" si="32"/>
        <v>100</v>
      </c>
      <c r="E87" s="38"/>
      <c r="F87" s="38"/>
      <c r="G87" s="38"/>
      <c r="H87" s="21"/>
      <c r="I87" s="38">
        <v>100</v>
      </c>
    </row>
    <row r="88" spans="1:9" s="54" customFormat="1" ht="13.5" customHeight="1">
      <c r="A88" s="16" t="s">
        <v>11</v>
      </c>
      <c r="B88" s="32" t="s">
        <v>12</v>
      </c>
      <c r="C88" s="37">
        <f>SUM(C90+C92+C94+C96+C98+C100+C102+C104+C106+C108+C110+C112+C114+C116+C118+C120+C122+C124+C126+C128+C130+C132+C134+C136+C138)</f>
        <v>348900</v>
      </c>
      <c r="D88" s="37">
        <f t="shared" ref="D88:I88" si="33">SUM(D90+D92+D94+D96+D98+D100+D102+D104+D106+D108+D110+D112+D114+D116+D118+D120+D122+D124+D126+D128+D130+D132+D134+D136+D138)</f>
        <v>142148</v>
      </c>
      <c r="E88" s="37">
        <f t="shared" si="33"/>
        <v>0</v>
      </c>
      <c r="F88" s="37">
        <f t="shared" si="33"/>
        <v>0</v>
      </c>
      <c r="G88" s="37">
        <f t="shared" si="33"/>
        <v>0</v>
      </c>
      <c r="H88" s="37">
        <f t="shared" si="33"/>
        <v>137415</v>
      </c>
      <c r="I88" s="37">
        <f t="shared" si="33"/>
        <v>4733</v>
      </c>
    </row>
    <row r="89" spans="1:9" s="54" customFormat="1" ht="13.5" thickBot="1">
      <c r="A89" s="17"/>
      <c r="B89" s="33"/>
      <c r="C89" s="38">
        <f>SUM(C91+C93+C95+C97+C99+C101+C103+C105+C107+C109+C111+C113+C115+C117+C119+C121+C123+C125+C127+C129+C131+C133+C135+C137+C139)</f>
        <v>241911</v>
      </c>
      <c r="D89" s="38">
        <f t="shared" ref="D89:I89" si="34">SUM(D91+D93+D95+D97+D99+D101+D103+D105+D107+D109+D111+D113+D115+D117+D119+D121+D123+D125+D127+D129+D131+D133+D135+D137+D139)</f>
        <v>113158</v>
      </c>
      <c r="E89" s="38">
        <f t="shared" si="34"/>
        <v>0</v>
      </c>
      <c r="F89" s="38">
        <f t="shared" si="34"/>
        <v>0</v>
      </c>
      <c r="G89" s="38">
        <f t="shared" si="34"/>
        <v>0</v>
      </c>
      <c r="H89" s="38">
        <f t="shared" si="34"/>
        <v>109550</v>
      </c>
      <c r="I89" s="38">
        <f t="shared" si="34"/>
        <v>3608</v>
      </c>
    </row>
    <row r="90" spans="1:9" s="54" customFormat="1" ht="25.5">
      <c r="A90" s="16" t="s">
        <v>43</v>
      </c>
      <c r="B90" s="71" t="s">
        <v>401</v>
      </c>
      <c r="C90" s="37">
        <v>1800</v>
      </c>
      <c r="D90" s="36">
        <f>SUM(E90+F90+G90+H90+I90)</f>
        <v>1000</v>
      </c>
      <c r="E90" s="41"/>
      <c r="F90" s="37"/>
      <c r="G90" s="41"/>
      <c r="H90" s="44"/>
      <c r="I90" s="37">
        <v>1000</v>
      </c>
    </row>
    <row r="91" spans="1:9" s="54" customFormat="1" ht="13.5" thickBot="1">
      <c r="A91" s="17"/>
      <c r="B91" s="66"/>
      <c r="C91" s="38">
        <v>1500</v>
      </c>
      <c r="D91" s="21">
        <f>SUM(E91+F91+G91+H91+I91)</f>
        <v>800</v>
      </c>
      <c r="E91" s="38"/>
      <c r="F91" s="38"/>
      <c r="G91" s="38"/>
      <c r="H91" s="21"/>
      <c r="I91" s="38">
        <v>800</v>
      </c>
    </row>
    <row r="92" spans="1:9" s="53" customFormat="1" ht="12.75">
      <c r="A92" s="60" t="s">
        <v>42</v>
      </c>
      <c r="B92" s="68" t="s">
        <v>115</v>
      </c>
      <c r="C92" s="64">
        <v>19920</v>
      </c>
      <c r="D92" s="36">
        <f t="shared" ref="D92:D137" si="35">SUM(E92+F92+G92+H92+I92)</f>
        <v>801</v>
      </c>
      <c r="E92" s="37"/>
      <c r="F92" s="37"/>
      <c r="G92" s="37"/>
      <c r="H92" s="36"/>
      <c r="I92" s="37">
        <v>801</v>
      </c>
    </row>
    <row r="93" spans="1:9" s="53" customFormat="1" ht="15.75" thickBot="1">
      <c r="A93" s="50"/>
      <c r="B93" s="69" t="s">
        <v>167</v>
      </c>
      <c r="C93" s="67">
        <v>16290</v>
      </c>
      <c r="D93" s="21">
        <f t="shared" si="35"/>
        <v>800</v>
      </c>
      <c r="E93" s="38"/>
      <c r="F93" s="38"/>
      <c r="G93" s="38"/>
      <c r="H93" s="21"/>
      <c r="I93" s="38">
        <v>800</v>
      </c>
    </row>
    <row r="94" spans="1:9" s="53" customFormat="1" ht="14.25" customHeight="1">
      <c r="A94" s="60" t="s">
        <v>109</v>
      </c>
      <c r="B94" s="65" t="s">
        <v>372</v>
      </c>
      <c r="C94" s="64">
        <v>500</v>
      </c>
      <c r="D94" s="36">
        <f t="shared" si="35"/>
        <v>48</v>
      </c>
      <c r="E94" s="37"/>
      <c r="F94" s="37"/>
      <c r="G94" s="37"/>
      <c r="H94" s="36"/>
      <c r="I94" s="37">
        <v>48</v>
      </c>
    </row>
    <row r="95" spans="1:9" s="53" customFormat="1" ht="15.75" thickBot="1">
      <c r="A95" s="50"/>
      <c r="B95" s="69"/>
      <c r="C95" s="67">
        <v>400</v>
      </c>
      <c r="D95" s="21">
        <f t="shared" si="35"/>
        <v>48</v>
      </c>
      <c r="E95" s="38"/>
      <c r="F95" s="38"/>
      <c r="G95" s="38"/>
      <c r="H95" s="21"/>
      <c r="I95" s="38">
        <v>48</v>
      </c>
    </row>
    <row r="96" spans="1:9" s="53" customFormat="1" ht="14.25" customHeight="1">
      <c r="A96" s="60" t="s">
        <v>108</v>
      </c>
      <c r="B96" s="65" t="s">
        <v>391</v>
      </c>
      <c r="C96" s="64">
        <v>500</v>
      </c>
      <c r="D96" s="36">
        <f t="shared" si="35"/>
        <v>15</v>
      </c>
      <c r="E96" s="37"/>
      <c r="F96" s="37"/>
      <c r="G96" s="37"/>
      <c r="H96" s="36"/>
      <c r="I96" s="37">
        <v>15</v>
      </c>
    </row>
    <row r="97" spans="1:9" s="53" customFormat="1" ht="15.75" thickBot="1">
      <c r="A97" s="50"/>
      <c r="B97" s="69"/>
      <c r="C97" s="67">
        <v>400</v>
      </c>
      <c r="D97" s="21">
        <f t="shared" si="35"/>
        <v>15</v>
      </c>
      <c r="E97" s="38"/>
      <c r="F97" s="38"/>
      <c r="G97" s="38"/>
      <c r="H97" s="21"/>
      <c r="I97" s="38">
        <v>15</v>
      </c>
    </row>
    <row r="98" spans="1:9" s="53" customFormat="1" ht="14.25" customHeight="1">
      <c r="A98" s="60" t="s">
        <v>111</v>
      </c>
      <c r="B98" s="65" t="s">
        <v>406</v>
      </c>
      <c r="C98" s="64">
        <v>400</v>
      </c>
      <c r="D98" s="36">
        <f t="shared" si="35"/>
        <v>373</v>
      </c>
      <c r="E98" s="37"/>
      <c r="F98" s="37"/>
      <c r="G98" s="37"/>
      <c r="H98" s="36"/>
      <c r="I98" s="37">
        <v>373</v>
      </c>
    </row>
    <row r="99" spans="1:9" s="53" customFormat="1" ht="15.75" thickBot="1">
      <c r="A99" s="50"/>
      <c r="B99" s="69"/>
      <c r="C99" s="67">
        <v>400</v>
      </c>
      <c r="D99" s="21">
        <f t="shared" si="35"/>
        <v>373</v>
      </c>
      <c r="E99" s="38"/>
      <c r="F99" s="38"/>
      <c r="G99" s="38"/>
      <c r="H99" s="21"/>
      <c r="I99" s="38">
        <v>373</v>
      </c>
    </row>
    <row r="100" spans="1:9" s="53" customFormat="1" ht="14.25" customHeight="1">
      <c r="A100" s="60" t="s">
        <v>112</v>
      </c>
      <c r="B100" s="65" t="s">
        <v>407</v>
      </c>
      <c r="C100" s="64">
        <v>100</v>
      </c>
      <c r="D100" s="36">
        <f t="shared" si="35"/>
        <v>72</v>
      </c>
      <c r="E100" s="37"/>
      <c r="F100" s="37"/>
      <c r="G100" s="37"/>
      <c r="H100" s="36"/>
      <c r="I100" s="37">
        <v>72</v>
      </c>
    </row>
    <row r="101" spans="1:9" s="53" customFormat="1" ht="15.75" thickBot="1">
      <c r="A101" s="50"/>
      <c r="B101" s="69"/>
      <c r="C101" s="67">
        <v>100</v>
      </c>
      <c r="D101" s="21">
        <f t="shared" si="35"/>
        <v>72</v>
      </c>
      <c r="E101" s="38"/>
      <c r="F101" s="38"/>
      <c r="G101" s="38"/>
      <c r="H101" s="21"/>
      <c r="I101" s="38">
        <v>72</v>
      </c>
    </row>
    <row r="102" spans="1:9" s="53" customFormat="1" ht="14.25" customHeight="1">
      <c r="A102" s="60" t="s">
        <v>122</v>
      </c>
      <c r="B102" s="65" t="s">
        <v>408</v>
      </c>
      <c r="C102" s="64">
        <v>1500</v>
      </c>
      <c r="D102" s="36">
        <f t="shared" si="35"/>
        <v>100</v>
      </c>
      <c r="E102" s="37"/>
      <c r="F102" s="37"/>
      <c r="G102" s="37"/>
      <c r="H102" s="36"/>
      <c r="I102" s="37">
        <v>100</v>
      </c>
    </row>
    <row r="103" spans="1:9" s="53" customFormat="1" ht="15.75" thickBot="1">
      <c r="A103" s="50"/>
      <c r="B103" s="69"/>
      <c r="C103" s="67">
        <v>1000</v>
      </c>
      <c r="D103" s="21">
        <f t="shared" si="35"/>
        <v>100</v>
      </c>
      <c r="E103" s="38"/>
      <c r="F103" s="38"/>
      <c r="G103" s="38"/>
      <c r="H103" s="21"/>
      <c r="I103" s="38">
        <v>100</v>
      </c>
    </row>
    <row r="104" spans="1:9" s="53" customFormat="1" ht="25.5">
      <c r="A104" s="60" t="s">
        <v>52</v>
      </c>
      <c r="B104" s="65" t="s">
        <v>131</v>
      </c>
      <c r="C104" s="64">
        <v>7353</v>
      </c>
      <c r="D104" s="36">
        <f t="shared" si="35"/>
        <v>795</v>
      </c>
      <c r="E104" s="37"/>
      <c r="F104" s="36"/>
      <c r="G104" s="37"/>
      <c r="H104" s="36">
        <v>795</v>
      </c>
      <c r="I104" s="37">
        <v>0</v>
      </c>
    </row>
    <row r="105" spans="1:9" s="53" customFormat="1" ht="15.75" thickBot="1">
      <c r="A105" s="50"/>
      <c r="B105" s="69" t="s">
        <v>259</v>
      </c>
      <c r="C105" s="67">
        <v>6469</v>
      </c>
      <c r="D105" s="21">
        <f t="shared" si="35"/>
        <v>700</v>
      </c>
      <c r="E105" s="38"/>
      <c r="F105" s="21"/>
      <c r="G105" s="38"/>
      <c r="H105" s="21">
        <v>700</v>
      </c>
      <c r="I105" s="38">
        <v>0</v>
      </c>
    </row>
    <row r="106" spans="1:9" s="53" customFormat="1" ht="25.5">
      <c r="A106" s="60" t="s">
        <v>84</v>
      </c>
      <c r="B106" s="65" t="s">
        <v>133</v>
      </c>
      <c r="C106" s="64">
        <v>2848</v>
      </c>
      <c r="D106" s="36">
        <f t="shared" si="35"/>
        <v>52</v>
      </c>
      <c r="E106" s="37"/>
      <c r="F106" s="94"/>
      <c r="G106" s="37"/>
      <c r="H106" s="94">
        <v>52</v>
      </c>
      <c r="I106" s="37">
        <v>0</v>
      </c>
    </row>
    <row r="107" spans="1:9" s="53" customFormat="1" ht="15.75" thickBot="1">
      <c r="A107" s="50"/>
      <c r="B107" s="69" t="s">
        <v>260</v>
      </c>
      <c r="C107" s="67">
        <v>2389</v>
      </c>
      <c r="D107" s="21">
        <f t="shared" si="35"/>
        <v>50</v>
      </c>
      <c r="E107" s="38"/>
      <c r="F107" s="93"/>
      <c r="G107" s="38"/>
      <c r="H107" s="93">
        <v>50</v>
      </c>
      <c r="I107" s="38">
        <v>0</v>
      </c>
    </row>
    <row r="108" spans="1:9" s="53" customFormat="1" ht="28.5" customHeight="1">
      <c r="A108" s="60" t="s">
        <v>63</v>
      </c>
      <c r="B108" s="65" t="s">
        <v>139</v>
      </c>
      <c r="C108" s="64">
        <v>10203</v>
      </c>
      <c r="D108" s="36">
        <f t="shared" si="35"/>
        <v>1200</v>
      </c>
      <c r="E108" s="37"/>
      <c r="F108" s="94"/>
      <c r="G108" s="37"/>
      <c r="H108" s="94">
        <v>1200</v>
      </c>
      <c r="I108" s="37">
        <v>0</v>
      </c>
    </row>
    <row r="109" spans="1:9" s="53" customFormat="1" ht="15.75" thickBot="1">
      <c r="A109" s="50"/>
      <c r="B109" s="69" t="s">
        <v>258</v>
      </c>
      <c r="C109" s="67">
        <v>8667</v>
      </c>
      <c r="D109" s="21">
        <f t="shared" si="35"/>
        <v>1000</v>
      </c>
      <c r="E109" s="38"/>
      <c r="F109" s="93"/>
      <c r="G109" s="38"/>
      <c r="H109" s="93">
        <v>1000</v>
      </c>
      <c r="I109" s="38">
        <v>0</v>
      </c>
    </row>
    <row r="110" spans="1:9" s="53" customFormat="1" ht="28.5" customHeight="1">
      <c r="A110" s="60" t="s">
        <v>64</v>
      </c>
      <c r="B110" s="65" t="s">
        <v>324</v>
      </c>
      <c r="C110" s="64">
        <v>53782</v>
      </c>
      <c r="D110" s="36">
        <f t="shared" si="35"/>
        <v>15200</v>
      </c>
      <c r="E110" s="37"/>
      <c r="F110" s="37"/>
      <c r="G110" s="37"/>
      <c r="H110" s="36">
        <v>15200</v>
      </c>
      <c r="I110" s="37">
        <v>0</v>
      </c>
    </row>
    <row r="111" spans="1:9" s="53" customFormat="1" ht="15.75" thickBot="1">
      <c r="A111" s="50"/>
      <c r="B111" s="69" t="s">
        <v>257</v>
      </c>
      <c r="C111" s="67">
        <v>47109</v>
      </c>
      <c r="D111" s="21">
        <f t="shared" si="35"/>
        <v>10000</v>
      </c>
      <c r="E111" s="38"/>
      <c r="F111" s="38"/>
      <c r="G111" s="38"/>
      <c r="H111" s="21">
        <v>10000</v>
      </c>
      <c r="I111" s="38">
        <v>0</v>
      </c>
    </row>
    <row r="112" spans="1:9" s="53" customFormat="1" ht="25.5">
      <c r="A112" s="60" t="s">
        <v>90</v>
      </c>
      <c r="B112" s="65" t="s">
        <v>195</v>
      </c>
      <c r="C112" s="64">
        <v>38496</v>
      </c>
      <c r="D112" s="36">
        <f t="shared" si="35"/>
        <v>30160</v>
      </c>
      <c r="E112" s="37"/>
      <c r="F112" s="36"/>
      <c r="G112" s="37"/>
      <c r="H112" s="36">
        <v>30155</v>
      </c>
      <c r="I112" s="37">
        <v>5</v>
      </c>
    </row>
    <row r="113" spans="1:9" s="53" customFormat="1" ht="15.75" thickBot="1">
      <c r="A113" s="50"/>
      <c r="B113" s="69" t="s">
        <v>338</v>
      </c>
      <c r="C113" s="67">
        <v>18635</v>
      </c>
      <c r="D113" s="21">
        <f t="shared" si="35"/>
        <v>18000</v>
      </c>
      <c r="E113" s="38"/>
      <c r="F113" s="21"/>
      <c r="G113" s="38"/>
      <c r="H113" s="21">
        <v>18000</v>
      </c>
      <c r="I113" s="38">
        <v>0</v>
      </c>
    </row>
    <row r="114" spans="1:9" s="53" customFormat="1" ht="25.5">
      <c r="A114" s="60" t="s">
        <v>91</v>
      </c>
      <c r="B114" s="65" t="s">
        <v>197</v>
      </c>
      <c r="C114" s="64">
        <v>19146</v>
      </c>
      <c r="D114" s="36">
        <f t="shared" si="35"/>
        <v>8744</v>
      </c>
      <c r="E114" s="37"/>
      <c r="F114" s="36"/>
      <c r="G114" s="37"/>
      <c r="H114" s="36">
        <v>8739</v>
      </c>
      <c r="I114" s="37">
        <v>5</v>
      </c>
    </row>
    <row r="115" spans="1:9" s="53" customFormat="1" ht="15.75" thickBot="1">
      <c r="A115" s="50"/>
      <c r="B115" s="69" t="s">
        <v>317</v>
      </c>
      <c r="C115" s="67">
        <v>11322</v>
      </c>
      <c r="D115" s="21">
        <f t="shared" si="35"/>
        <v>8000</v>
      </c>
      <c r="E115" s="38"/>
      <c r="F115" s="21"/>
      <c r="G115" s="38"/>
      <c r="H115" s="21">
        <v>8000</v>
      </c>
      <c r="I115" s="38">
        <v>0</v>
      </c>
    </row>
    <row r="116" spans="1:9" s="53" customFormat="1" ht="25.5">
      <c r="A116" s="60" t="s">
        <v>92</v>
      </c>
      <c r="B116" s="65" t="s">
        <v>198</v>
      </c>
      <c r="C116" s="64">
        <v>37895</v>
      </c>
      <c r="D116" s="36">
        <f t="shared" si="35"/>
        <v>24709</v>
      </c>
      <c r="E116" s="37"/>
      <c r="F116" s="36"/>
      <c r="G116" s="37"/>
      <c r="H116" s="36">
        <v>24704</v>
      </c>
      <c r="I116" s="37">
        <v>5</v>
      </c>
    </row>
    <row r="117" spans="1:9" s="53" customFormat="1" ht="15.75" thickBot="1">
      <c r="A117" s="50"/>
      <c r="B117" s="69" t="s">
        <v>353</v>
      </c>
      <c r="C117" s="67">
        <v>25223</v>
      </c>
      <c r="D117" s="21">
        <f t="shared" si="35"/>
        <v>20000</v>
      </c>
      <c r="E117" s="38"/>
      <c r="F117" s="21"/>
      <c r="G117" s="38"/>
      <c r="H117" s="21">
        <v>20000</v>
      </c>
      <c r="I117" s="38">
        <v>0</v>
      </c>
    </row>
    <row r="118" spans="1:9" s="53" customFormat="1" ht="25.5">
      <c r="A118" s="60" t="s">
        <v>126</v>
      </c>
      <c r="B118" s="65" t="s">
        <v>199</v>
      </c>
      <c r="C118" s="64">
        <v>16004</v>
      </c>
      <c r="D118" s="36">
        <f t="shared" si="35"/>
        <v>12608</v>
      </c>
      <c r="E118" s="37"/>
      <c r="F118" s="36"/>
      <c r="G118" s="37"/>
      <c r="H118" s="36">
        <v>11608</v>
      </c>
      <c r="I118" s="37">
        <v>1000</v>
      </c>
    </row>
    <row r="119" spans="1:9" s="53" customFormat="1" ht="15.75" thickBot="1">
      <c r="A119" s="50"/>
      <c r="B119" s="69" t="s">
        <v>253</v>
      </c>
      <c r="C119" s="67">
        <v>12421</v>
      </c>
      <c r="D119" s="21">
        <f t="shared" si="35"/>
        <v>11900</v>
      </c>
      <c r="E119" s="38"/>
      <c r="F119" s="21"/>
      <c r="G119" s="38"/>
      <c r="H119" s="21">
        <v>11000</v>
      </c>
      <c r="I119" s="38">
        <v>900</v>
      </c>
    </row>
    <row r="120" spans="1:9" s="53" customFormat="1" ht="25.5">
      <c r="A120" s="60" t="s">
        <v>93</v>
      </c>
      <c r="B120" s="65" t="s">
        <v>204</v>
      </c>
      <c r="C120" s="64">
        <v>12699</v>
      </c>
      <c r="D120" s="36">
        <f t="shared" si="35"/>
        <v>3687</v>
      </c>
      <c r="E120" s="37"/>
      <c r="F120" s="36"/>
      <c r="G120" s="37"/>
      <c r="H120" s="36">
        <v>3637</v>
      </c>
      <c r="I120" s="37">
        <v>50</v>
      </c>
    </row>
    <row r="121" spans="1:9" s="53" customFormat="1" ht="15.75" thickBot="1">
      <c r="A121" s="50"/>
      <c r="B121" s="69" t="s">
        <v>291</v>
      </c>
      <c r="C121" s="67">
        <v>7290</v>
      </c>
      <c r="D121" s="21">
        <f t="shared" si="35"/>
        <v>3500</v>
      </c>
      <c r="E121" s="38"/>
      <c r="F121" s="21"/>
      <c r="G121" s="38"/>
      <c r="H121" s="21">
        <v>3500</v>
      </c>
      <c r="I121" s="38">
        <v>0</v>
      </c>
    </row>
    <row r="122" spans="1:9" s="53" customFormat="1" ht="25.5">
      <c r="A122" s="60" t="s">
        <v>94</v>
      </c>
      <c r="B122" s="65" t="s">
        <v>289</v>
      </c>
      <c r="C122" s="64">
        <v>25242</v>
      </c>
      <c r="D122" s="36">
        <f t="shared" si="35"/>
        <v>6132</v>
      </c>
      <c r="E122" s="37"/>
      <c r="F122" s="36"/>
      <c r="G122" s="37"/>
      <c r="H122" s="36">
        <v>6127</v>
      </c>
      <c r="I122" s="37">
        <v>5</v>
      </c>
    </row>
    <row r="123" spans="1:9" s="53" customFormat="1" ht="15.75" thickBot="1">
      <c r="A123" s="50"/>
      <c r="B123" s="69" t="s">
        <v>290</v>
      </c>
      <c r="C123" s="67">
        <v>15863</v>
      </c>
      <c r="D123" s="21">
        <f t="shared" si="35"/>
        <v>6000</v>
      </c>
      <c r="E123" s="38"/>
      <c r="F123" s="21"/>
      <c r="G123" s="38"/>
      <c r="H123" s="21">
        <v>6000</v>
      </c>
      <c r="I123" s="38">
        <v>0</v>
      </c>
    </row>
    <row r="124" spans="1:9" s="53" customFormat="1" ht="25.5">
      <c r="A124" s="60" t="s">
        <v>127</v>
      </c>
      <c r="B124" s="65" t="s">
        <v>205</v>
      </c>
      <c r="C124" s="64">
        <v>30068</v>
      </c>
      <c r="D124" s="36">
        <f t="shared" si="35"/>
        <v>8791</v>
      </c>
      <c r="E124" s="37"/>
      <c r="F124" s="36"/>
      <c r="G124" s="37"/>
      <c r="H124" s="36">
        <v>8761</v>
      </c>
      <c r="I124" s="37">
        <v>30</v>
      </c>
    </row>
    <row r="125" spans="1:9" s="53" customFormat="1" ht="15.75" thickBot="1">
      <c r="A125" s="50"/>
      <c r="B125" s="69" t="s">
        <v>292</v>
      </c>
      <c r="C125" s="67">
        <v>18773</v>
      </c>
      <c r="D125" s="21">
        <f t="shared" si="35"/>
        <v>8000</v>
      </c>
      <c r="E125" s="38"/>
      <c r="F125" s="21"/>
      <c r="G125" s="38"/>
      <c r="H125" s="21">
        <v>8000</v>
      </c>
      <c r="I125" s="38">
        <v>0</v>
      </c>
    </row>
    <row r="126" spans="1:9" s="53" customFormat="1" ht="25.5">
      <c r="A126" s="60" t="s">
        <v>96</v>
      </c>
      <c r="B126" s="65" t="s">
        <v>224</v>
      </c>
      <c r="C126" s="64">
        <v>3459</v>
      </c>
      <c r="D126" s="36">
        <f t="shared" si="35"/>
        <v>1814</v>
      </c>
      <c r="E126" s="37"/>
      <c r="F126" s="36"/>
      <c r="G126" s="37"/>
      <c r="H126" s="36">
        <v>1809</v>
      </c>
      <c r="I126" s="37">
        <v>5</v>
      </c>
    </row>
    <row r="127" spans="1:9" s="53" customFormat="1" ht="15.75" thickBot="1">
      <c r="A127" s="50"/>
      <c r="B127" s="69" t="s">
        <v>340</v>
      </c>
      <c r="C127" s="67">
        <v>2165</v>
      </c>
      <c r="D127" s="21">
        <f t="shared" si="35"/>
        <v>1700</v>
      </c>
      <c r="E127" s="38"/>
      <c r="F127" s="21"/>
      <c r="G127" s="38"/>
      <c r="H127" s="21">
        <v>1700</v>
      </c>
      <c r="I127" s="38">
        <v>0</v>
      </c>
    </row>
    <row r="128" spans="1:9" s="53" customFormat="1" ht="25.5">
      <c r="A128" s="60" t="s">
        <v>129</v>
      </c>
      <c r="B128" s="65" t="s">
        <v>225</v>
      </c>
      <c r="C128" s="64">
        <v>3926</v>
      </c>
      <c r="D128" s="36">
        <f t="shared" si="35"/>
        <v>1648</v>
      </c>
      <c r="E128" s="37"/>
      <c r="F128" s="36"/>
      <c r="G128" s="37"/>
      <c r="H128" s="36">
        <v>1643</v>
      </c>
      <c r="I128" s="37">
        <v>5</v>
      </c>
    </row>
    <row r="129" spans="1:9" s="53" customFormat="1" ht="15.75" thickBot="1">
      <c r="A129" s="50"/>
      <c r="B129" s="69" t="s">
        <v>234</v>
      </c>
      <c r="C129" s="67">
        <v>3299</v>
      </c>
      <c r="D129" s="21">
        <f t="shared" si="35"/>
        <v>1600</v>
      </c>
      <c r="E129" s="38"/>
      <c r="F129" s="21"/>
      <c r="G129" s="38"/>
      <c r="H129" s="21">
        <v>1600</v>
      </c>
      <c r="I129" s="38">
        <v>0</v>
      </c>
    </row>
    <row r="130" spans="1:9" s="53" customFormat="1" ht="25.5">
      <c r="A130" s="60" t="s">
        <v>97</v>
      </c>
      <c r="B130" s="65" t="s">
        <v>226</v>
      </c>
      <c r="C130" s="64">
        <v>20039</v>
      </c>
      <c r="D130" s="36">
        <f t="shared" si="35"/>
        <v>5785</v>
      </c>
      <c r="E130" s="37"/>
      <c r="F130" s="36"/>
      <c r="G130" s="37"/>
      <c r="H130" s="36">
        <v>5780</v>
      </c>
      <c r="I130" s="37">
        <v>5</v>
      </c>
    </row>
    <row r="131" spans="1:9" s="53" customFormat="1" ht="15.75" thickBot="1">
      <c r="A131" s="50"/>
      <c r="B131" s="69" t="s">
        <v>300</v>
      </c>
      <c r="C131" s="67">
        <v>11798</v>
      </c>
      <c r="D131" s="21">
        <f t="shared" si="35"/>
        <v>5000</v>
      </c>
      <c r="E131" s="38"/>
      <c r="F131" s="21"/>
      <c r="G131" s="38"/>
      <c r="H131" s="21">
        <v>5000</v>
      </c>
      <c r="I131" s="38">
        <v>0</v>
      </c>
    </row>
    <row r="132" spans="1:9" s="53" customFormat="1" ht="38.25">
      <c r="A132" s="60" t="s">
        <v>98</v>
      </c>
      <c r="B132" s="65" t="s">
        <v>227</v>
      </c>
      <c r="C132" s="64">
        <v>22194</v>
      </c>
      <c r="D132" s="36">
        <f t="shared" si="35"/>
        <v>9973</v>
      </c>
      <c r="E132" s="37"/>
      <c r="F132" s="36"/>
      <c r="G132" s="37"/>
      <c r="H132" s="36">
        <v>9473</v>
      </c>
      <c r="I132" s="37">
        <v>500</v>
      </c>
    </row>
    <row r="133" spans="1:9" s="53" customFormat="1" ht="15.75" thickBot="1">
      <c r="A133" s="50"/>
      <c r="B133" s="69" t="s">
        <v>339</v>
      </c>
      <c r="C133" s="67">
        <v>14476</v>
      </c>
      <c r="D133" s="21">
        <f t="shared" si="35"/>
        <v>9500</v>
      </c>
      <c r="E133" s="38"/>
      <c r="F133" s="21"/>
      <c r="G133" s="38"/>
      <c r="H133" s="21">
        <v>9000</v>
      </c>
      <c r="I133" s="38">
        <v>500</v>
      </c>
    </row>
    <row r="134" spans="1:9" s="53" customFormat="1" ht="38.25">
      <c r="A134" s="60" t="s">
        <v>99</v>
      </c>
      <c r="B134" s="65" t="s">
        <v>228</v>
      </c>
      <c r="C134" s="64">
        <v>8619</v>
      </c>
      <c r="D134" s="36">
        <f t="shared" si="35"/>
        <v>5220</v>
      </c>
      <c r="E134" s="37"/>
      <c r="F134" s="36"/>
      <c r="G134" s="37"/>
      <c r="H134" s="36">
        <v>4905</v>
      </c>
      <c r="I134" s="37">
        <v>315</v>
      </c>
    </row>
    <row r="135" spans="1:9" s="53" customFormat="1" ht="15.75" thickBot="1">
      <c r="A135" s="50"/>
      <c r="B135" s="69" t="s">
        <v>235</v>
      </c>
      <c r="C135" s="67">
        <v>6408</v>
      </c>
      <c r="D135" s="21">
        <f t="shared" si="35"/>
        <v>4000</v>
      </c>
      <c r="E135" s="38"/>
      <c r="F135" s="21"/>
      <c r="G135" s="38"/>
      <c r="H135" s="21">
        <v>4000</v>
      </c>
      <c r="I135" s="38">
        <v>0</v>
      </c>
    </row>
    <row r="136" spans="1:9" s="53" customFormat="1" ht="38.25">
      <c r="A136" s="60" t="s">
        <v>100</v>
      </c>
      <c r="B136" s="65" t="s">
        <v>229</v>
      </c>
      <c r="C136" s="64">
        <v>12007</v>
      </c>
      <c r="D136" s="36">
        <f t="shared" si="35"/>
        <v>3201</v>
      </c>
      <c r="E136" s="37"/>
      <c r="F136" s="36"/>
      <c r="G136" s="37"/>
      <c r="H136" s="36">
        <v>2827</v>
      </c>
      <c r="I136" s="37">
        <v>374</v>
      </c>
    </row>
    <row r="137" spans="1:9" s="53" customFormat="1" ht="15.75" thickBot="1">
      <c r="A137" s="50"/>
      <c r="B137" s="69" t="s">
        <v>236</v>
      </c>
      <c r="C137" s="67">
        <v>9364</v>
      </c>
      <c r="D137" s="21">
        <f t="shared" si="35"/>
        <v>2000</v>
      </c>
      <c r="E137" s="38"/>
      <c r="F137" s="21"/>
      <c r="G137" s="38"/>
      <c r="H137" s="21">
        <v>2000</v>
      </c>
      <c r="I137" s="38">
        <v>0</v>
      </c>
    </row>
    <row r="138" spans="1:9" s="53" customFormat="1" ht="12.75">
      <c r="A138" s="60" t="s">
        <v>233</v>
      </c>
      <c r="B138" s="65" t="s">
        <v>237</v>
      </c>
      <c r="C138" s="64">
        <v>200</v>
      </c>
      <c r="D138" s="36">
        <f>SUM(E138+F138+G138+H138+I138)</f>
        <v>20</v>
      </c>
      <c r="E138" s="37"/>
      <c r="F138" s="86"/>
      <c r="G138" s="37"/>
      <c r="H138" s="86"/>
      <c r="I138" s="37">
        <v>20</v>
      </c>
    </row>
    <row r="139" spans="1:9" s="53" customFormat="1" ht="15" customHeight="1" thickBot="1">
      <c r="A139" s="50"/>
      <c r="B139" s="69"/>
      <c r="C139" s="67">
        <v>150</v>
      </c>
      <c r="D139" s="21">
        <f>SUM(E139+F139+G139+H139+I139)</f>
        <v>0</v>
      </c>
      <c r="E139" s="38"/>
      <c r="F139" s="91"/>
      <c r="G139" s="38"/>
      <c r="H139" s="91"/>
      <c r="I139" s="38">
        <v>0</v>
      </c>
    </row>
    <row r="140" spans="1:9" s="59" customFormat="1">
      <c r="A140" s="26" t="s">
        <v>57</v>
      </c>
      <c r="B140" s="35" t="s">
        <v>71</v>
      </c>
      <c r="C140" s="39">
        <f t="shared" ref="C140:I141" si="36">SUM(C142)</f>
        <v>108222</v>
      </c>
      <c r="D140" s="20">
        <f t="shared" si="36"/>
        <v>36635</v>
      </c>
      <c r="E140" s="39">
        <f t="shared" si="36"/>
        <v>7770</v>
      </c>
      <c r="F140" s="20">
        <f t="shared" si="36"/>
        <v>8524</v>
      </c>
      <c r="G140" s="39">
        <f t="shared" si="36"/>
        <v>0</v>
      </c>
      <c r="H140" s="20">
        <f t="shared" si="36"/>
        <v>19726</v>
      </c>
      <c r="I140" s="39">
        <f t="shared" si="36"/>
        <v>615</v>
      </c>
    </row>
    <row r="141" spans="1:9" s="59" customFormat="1" ht="14.25" customHeight="1" thickBot="1">
      <c r="A141" s="17"/>
      <c r="B141" s="24"/>
      <c r="C141" s="38">
        <f t="shared" si="36"/>
        <v>56818</v>
      </c>
      <c r="D141" s="21">
        <f t="shared" si="36"/>
        <v>27024</v>
      </c>
      <c r="E141" s="38">
        <f t="shared" si="36"/>
        <v>7500</v>
      </c>
      <c r="F141" s="21">
        <f t="shared" si="36"/>
        <v>8524</v>
      </c>
      <c r="G141" s="38">
        <f t="shared" si="36"/>
        <v>0</v>
      </c>
      <c r="H141" s="21">
        <f t="shared" si="36"/>
        <v>11000</v>
      </c>
      <c r="I141" s="38">
        <f t="shared" si="36"/>
        <v>0</v>
      </c>
    </row>
    <row r="142" spans="1:9" s="59" customFormat="1">
      <c r="A142" s="16" t="s">
        <v>15</v>
      </c>
      <c r="B142" s="32" t="s">
        <v>16</v>
      </c>
      <c r="C142" s="39">
        <f t="shared" ref="C142:I142" si="37">SUM(C144+C147+C150)</f>
        <v>108222</v>
      </c>
      <c r="D142" s="39">
        <f t="shared" si="37"/>
        <v>36635</v>
      </c>
      <c r="E142" s="39">
        <f t="shared" si="37"/>
        <v>7770</v>
      </c>
      <c r="F142" s="39">
        <f t="shared" si="37"/>
        <v>8524</v>
      </c>
      <c r="G142" s="39">
        <f t="shared" si="37"/>
        <v>0</v>
      </c>
      <c r="H142" s="39">
        <f t="shared" si="37"/>
        <v>19726</v>
      </c>
      <c r="I142" s="39">
        <f t="shared" si="37"/>
        <v>615</v>
      </c>
    </row>
    <row r="143" spans="1:9" s="59" customFormat="1" ht="14.25" customHeight="1" thickBot="1">
      <c r="A143" s="17"/>
      <c r="B143" s="33"/>
      <c r="C143" s="38">
        <f>SUM(C151:C151)</f>
        <v>56818</v>
      </c>
      <c r="D143" s="38">
        <f t="shared" ref="D143:I143" si="38">SUM(D151:D151)</f>
        <v>27024</v>
      </c>
      <c r="E143" s="38">
        <f t="shared" si="38"/>
        <v>7500</v>
      </c>
      <c r="F143" s="38">
        <f t="shared" si="38"/>
        <v>8524</v>
      </c>
      <c r="G143" s="38">
        <f t="shared" si="38"/>
        <v>0</v>
      </c>
      <c r="H143" s="38">
        <f t="shared" si="38"/>
        <v>11000</v>
      </c>
      <c r="I143" s="38">
        <f t="shared" si="38"/>
        <v>0</v>
      </c>
    </row>
    <row r="144" spans="1:9" s="59" customFormat="1" ht="14.25" customHeight="1" thickBot="1">
      <c r="A144" s="17" t="s">
        <v>6</v>
      </c>
      <c r="B144" s="5" t="s">
        <v>62</v>
      </c>
      <c r="C144" s="38">
        <f t="shared" ref="C144:I144" si="39">SUM(C145:C146)</f>
        <v>32500</v>
      </c>
      <c r="D144" s="38">
        <f t="shared" si="39"/>
        <v>365</v>
      </c>
      <c r="E144" s="38">
        <f t="shared" si="39"/>
        <v>115</v>
      </c>
      <c r="F144" s="38">
        <f t="shared" si="39"/>
        <v>0</v>
      </c>
      <c r="G144" s="38">
        <f t="shared" si="39"/>
        <v>0</v>
      </c>
      <c r="H144" s="38">
        <f t="shared" si="39"/>
        <v>0</v>
      </c>
      <c r="I144" s="38">
        <f t="shared" si="39"/>
        <v>250</v>
      </c>
    </row>
    <row r="145" spans="1:9" s="54" customFormat="1" ht="13.5" thickBot="1">
      <c r="A145" s="18" t="s">
        <v>43</v>
      </c>
      <c r="B145" s="34" t="s">
        <v>268</v>
      </c>
      <c r="C145" s="42">
        <v>32000</v>
      </c>
      <c r="D145" s="22">
        <f t="shared" ref="D145:D146" si="40">SUM(E145+F145+G145+H145+I145)</f>
        <v>115</v>
      </c>
      <c r="E145" s="42">
        <v>115</v>
      </c>
      <c r="F145" s="42"/>
      <c r="G145" s="42"/>
      <c r="H145" s="22"/>
      <c r="I145" s="42">
        <v>0</v>
      </c>
    </row>
    <row r="146" spans="1:9" s="54" customFormat="1" ht="26.25" thickBot="1">
      <c r="A146" s="18" t="s">
        <v>44</v>
      </c>
      <c r="B146" s="34" t="s">
        <v>302</v>
      </c>
      <c r="C146" s="42">
        <v>500</v>
      </c>
      <c r="D146" s="22">
        <f t="shared" si="40"/>
        <v>250</v>
      </c>
      <c r="E146" s="42"/>
      <c r="F146" s="42"/>
      <c r="G146" s="42"/>
      <c r="H146" s="22"/>
      <c r="I146" s="42">
        <v>250</v>
      </c>
    </row>
    <row r="147" spans="1:9" s="54" customFormat="1" ht="13.5" customHeight="1" thickBot="1">
      <c r="A147" s="17" t="s">
        <v>7</v>
      </c>
      <c r="B147" s="33" t="s">
        <v>9</v>
      </c>
      <c r="C147" s="38">
        <f>SUM(C148:C149)</f>
        <v>3350</v>
      </c>
      <c r="D147" s="38">
        <f t="shared" ref="D147:I147" si="41">SUM(D148:D149)</f>
        <v>3190</v>
      </c>
      <c r="E147" s="38">
        <f t="shared" si="41"/>
        <v>0</v>
      </c>
      <c r="F147" s="38">
        <f t="shared" si="41"/>
        <v>0</v>
      </c>
      <c r="G147" s="38">
        <f t="shared" si="41"/>
        <v>0</v>
      </c>
      <c r="H147" s="38">
        <f t="shared" si="41"/>
        <v>2835</v>
      </c>
      <c r="I147" s="38">
        <f t="shared" si="41"/>
        <v>355</v>
      </c>
    </row>
    <row r="148" spans="1:9" s="54" customFormat="1" ht="26.25" thickBot="1">
      <c r="A148" s="17" t="s">
        <v>43</v>
      </c>
      <c r="B148" s="65" t="s">
        <v>243</v>
      </c>
      <c r="C148" s="38">
        <v>3000</v>
      </c>
      <c r="D148" s="21">
        <f t="shared" ref="D148:D149" si="42">SUM(E148+F148+G148+H148+I148)</f>
        <v>2865</v>
      </c>
      <c r="E148" s="38"/>
      <c r="F148" s="38"/>
      <c r="G148" s="38"/>
      <c r="H148" s="21">
        <v>2835</v>
      </c>
      <c r="I148" s="38">
        <v>30</v>
      </c>
    </row>
    <row r="149" spans="1:9" s="54" customFormat="1" ht="13.5" thickBot="1">
      <c r="A149" s="17" t="s">
        <v>42</v>
      </c>
      <c r="B149" s="65" t="s">
        <v>355</v>
      </c>
      <c r="C149" s="38">
        <v>350</v>
      </c>
      <c r="D149" s="21">
        <f t="shared" si="42"/>
        <v>325</v>
      </c>
      <c r="E149" s="38"/>
      <c r="F149" s="38"/>
      <c r="G149" s="38"/>
      <c r="H149" s="21"/>
      <c r="I149" s="38">
        <v>325</v>
      </c>
    </row>
    <row r="150" spans="1:9" s="59" customFormat="1">
      <c r="A150" s="16" t="s">
        <v>11</v>
      </c>
      <c r="B150" s="32" t="s">
        <v>12</v>
      </c>
      <c r="C150" s="39">
        <f>SUM(C152+C154+C156)</f>
        <v>72372</v>
      </c>
      <c r="D150" s="39">
        <f t="shared" ref="D150:I151" si="43">SUM(D152+D154+D156)</f>
        <v>33080</v>
      </c>
      <c r="E150" s="39">
        <f t="shared" si="43"/>
        <v>7655</v>
      </c>
      <c r="F150" s="39">
        <f t="shared" si="43"/>
        <v>8524</v>
      </c>
      <c r="G150" s="39">
        <f t="shared" si="43"/>
        <v>0</v>
      </c>
      <c r="H150" s="39">
        <f t="shared" si="43"/>
        <v>16891</v>
      </c>
      <c r="I150" s="39">
        <f t="shared" si="43"/>
        <v>10</v>
      </c>
    </row>
    <row r="151" spans="1:9" s="59" customFormat="1" ht="14.25" customHeight="1" thickBot="1">
      <c r="A151" s="17"/>
      <c r="B151" s="58"/>
      <c r="C151" s="38">
        <f>SUM(C153+C155+C157)</f>
        <v>56818</v>
      </c>
      <c r="D151" s="38">
        <f t="shared" si="43"/>
        <v>27024</v>
      </c>
      <c r="E151" s="38">
        <f t="shared" si="43"/>
        <v>7500</v>
      </c>
      <c r="F151" s="38">
        <f t="shared" si="43"/>
        <v>8524</v>
      </c>
      <c r="G151" s="38">
        <f t="shared" si="43"/>
        <v>0</v>
      </c>
      <c r="H151" s="38">
        <f t="shared" si="43"/>
        <v>11000</v>
      </c>
      <c r="I151" s="38">
        <f t="shared" si="43"/>
        <v>0</v>
      </c>
    </row>
    <row r="152" spans="1:9" s="59" customFormat="1" ht="25.5">
      <c r="A152" s="49" t="s">
        <v>43</v>
      </c>
      <c r="B152" s="65" t="s">
        <v>325</v>
      </c>
      <c r="C152" s="64">
        <v>38793</v>
      </c>
      <c r="D152" s="86">
        <f t="shared" ref="D152:D157" si="44">SUM(E152+F152+G152+H152+I152)</f>
        <v>25415</v>
      </c>
      <c r="E152" s="87"/>
      <c r="F152" s="87">
        <v>8524</v>
      </c>
      <c r="G152" s="39"/>
      <c r="H152" s="119">
        <v>16891</v>
      </c>
      <c r="I152" s="39">
        <v>0</v>
      </c>
    </row>
    <row r="153" spans="1:9" s="59" customFormat="1" ht="14.25" customHeight="1" thickBot="1">
      <c r="A153" s="50"/>
      <c r="B153" s="66" t="s">
        <v>387</v>
      </c>
      <c r="C153" s="67">
        <v>32453</v>
      </c>
      <c r="D153" s="91">
        <f t="shared" si="44"/>
        <v>19524</v>
      </c>
      <c r="E153" s="90"/>
      <c r="F153" s="90">
        <v>8524</v>
      </c>
      <c r="G153" s="38"/>
      <c r="H153" s="91">
        <v>11000</v>
      </c>
      <c r="I153" s="38">
        <v>0</v>
      </c>
    </row>
    <row r="154" spans="1:9" s="59" customFormat="1" ht="25.5">
      <c r="A154" s="49" t="s">
        <v>42</v>
      </c>
      <c r="B154" s="65" t="s">
        <v>143</v>
      </c>
      <c r="C154" s="64">
        <v>26079</v>
      </c>
      <c r="D154" s="86">
        <f t="shared" si="44"/>
        <v>165</v>
      </c>
      <c r="E154" s="39">
        <v>155</v>
      </c>
      <c r="F154" s="85"/>
      <c r="G154" s="39"/>
      <c r="H154" s="119"/>
      <c r="I154" s="39">
        <v>10</v>
      </c>
    </row>
    <row r="155" spans="1:9" s="59" customFormat="1" ht="14.25" customHeight="1" thickBot="1">
      <c r="A155" s="50"/>
      <c r="B155" s="66" t="s">
        <v>192</v>
      </c>
      <c r="C155" s="67">
        <v>16865</v>
      </c>
      <c r="D155" s="91">
        <f t="shared" si="44"/>
        <v>0</v>
      </c>
      <c r="E155" s="38">
        <v>0</v>
      </c>
      <c r="F155" s="90"/>
      <c r="G155" s="38"/>
      <c r="H155" s="91"/>
      <c r="I155" s="38">
        <v>0</v>
      </c>
    </row>
    <row r="156" spans="1:9" s="59" customFormat="1" ht="25.5">
      <c r="A156" s="49" t="s">
        <v>44</v>
      </c>
      <c r="B156" s="65" t="s">
        <v>392</v>
      </c>
      <c r="C156" s="64">
        <v>7500</v>
      </c>
      <c r="D156" s="86">
        <f t="shared" si="44"/>
        <v>7500</v>
      </c>
      <c r="E156" s="39">
        <v>7500</v>
      </c>
      <c r="F156" s="85"/>
      <c r="G156" s="39"/>
      <c r="H156" s="119"/>
      <c r="I156" s="39">
        <v>0</v>
      </c>
    </row>
    <row r="157" spans="1:9" s="59" customFormat="1" ht="14.25" customHeight="1" thickBot="1">
      <c r="A157" s="50"/>
      <c r="B157" s="66"/>
      <c r="C157" s="67">
        <v>7500</v>
      </c>
      <c r="D157" s="91">
        <f t="shared" si="44"/>
        <v>7500</v>
      </c>
      <c r="E157" s="38">
        <v>7500</v>
      </c>
      <c r="F157" s="90"/>
      <c r="G157" s="38"/>
      <c r="H157" s="91"/>
      <c r="I157" s="38">
        <v>0</v>
      </c>
    </row>
    <row r="158" spans="1:9" s="59" customFormat="1">
      <c r="A158" s="49" t="s">
        <v>81</v>
      </c>
      <c r="B158" s="51" t="s">
        <v>82</v>
      </c>
      <c r="C158" s="37">
        <f t="shared" ref="C158:I159" si="45">SUM(C160)</f>
        <v>310924</v>
      </c>
      <c r="D158" s="20">
        <f t="shared" si="45"/>
        <v>7528</v>
      </c>
      <c r="E158" s="37">
        <f t="shared" si="45"/>
        <v>1708</v>
      </c>
      <c r="F158" s="37">
        <f t="shared" si="45"/>
        <v>0</v>
      </c>
      <c r="G158" s="37">
        <f t="shared" si="45"/>
        <v>0</v>
      </c>
      <c r="H158" s="20">
        <f t="shared" si="45"/>
        <v>0</v>
      </c>
      <c r="I158" s="37">
        <f t="shared" si="45"/>
        <v>5820</v>
      </c>
    </row>
    <row r="159" spans="1:9" s="59" customFormat="1" ht="14.25" customHeight="1" thickBot="1">
      <c r="A159" s="50"/>
      <c r="B159" s="58"/>
      <c r="C159" s="38">
        <f t="shared" si="45"/>
        <v>202314</v>
      </c>
      <c r="D159" s="21">
        <f t="shared" si="45"/>
        <v>5200</v>
      </c>
      <c r="E159" s="38">
        <f t="shared" si="45"/>
        <v>700</v>
      </c>
      <c r="F159" s="38">
        <f t="shared" si="45"/>
        <v>0</v>
      </c>
      <c r="G159" s="38">
        <f t="shared" si="45"/>
        <v>0</v>
      </c>
      <c r="H159" s="21">
        <f t="shared" si="45"/>
        <v>0</v>
      </c>
      <c r="I159" s="38">
        <f t="shared" si="45"/>
        <v>4500</v>
      </c>
    </row>
    <row r="160" spans="1:9" s="59" customFormat="1">
      <c r="A160" s="26" t="s">
        <v>15</v>
      </c>
      <c r="B160" s="12" t="s">
        <v>16</v>
      </c>
      <c r="C160" s="39">
        <f t="shared" ref="C160:I160" si="46">SUM(C162+C165+C171)</f>
        <v>310924</v>
      </c>
      <c r="D160" s="39">
        <f t="shared" si="46"/>
        <v>7528</v>
      </c>
      <c r="E160" s="39">
        <f t="shared" si="46"/>
        <v>1708</v>
      </c>
      <c r="F160" s="39">
        <f t="shared" si="46"/>
        <v>0</v>
      </c>
      <c r="G160" s="39">
        <f t="shared" si="46"/>
        <v>0</v>
      </c>
      <c r="H160" s="39">
        <f t="shared" si="46"/>
        <v>0</v>
      </c>
      <c r="I160" s="39">
        <f t="shared" si="46"/>
        <v>5820</v>
      </c>
    </row>
    <row r="161" spans="1:9" s="59" customFormat="1" ht="14.25" customHeight="1" thickBot="1">
      <c r="A161" s="17"/>
      <c r="B161" s="33"/>
      <c r="C161" s="38">
        <f>SUM(C172)</f>
        <v>202314</v>
      </c>
      <c r="D161" s="38">
        <f t="shared" ref="D161:I161" si="47">SUM(D172)</f>
        <v>5200</v>
      </c>
      <c r="E161" s="38">
        <f t="shared" si="47"/>
        <v>700</v>
      </c>
      <c r="F161" s="38">
        <f t="shared" si="47"/>
        <v>0</v>
      </c>
      <c r="G161" s="38">
        <f t="shared" si="47"/>
        <v>0</v>
      </c>
      <c r="H161" s="38">
        <f t="shared" si="47"/>
        <v>0</v>
      </c>
      <c r="I161" s="38">
        <f t="shared" si="47"/>
        <v>4500</v>
      </c>
    </row>
    <row r="162" spans="1:9" s="59" customFormat="1" ht="14.25" customHeight="1" thickBot="1">
      <c r="A162" s="17" t="s">
        <v>6</v>
      </c>
      <c r="B162" s="5" t="s">
        <v>62</v>
      </c>
      <c r="C162" s="38">
        <f>SUM(C163:C164)</f>
        <v>3300</v>
      </c>
      <c r="D162" s="38">
        <f t="shared" ref="D162:I162" si="48">SUM(D163:D164)</f>
        <v>1008</v>
      </c>
      <c r="E162" s="38">
        <f t="shared" si="48"/>
        <v>1008</v>
      </c>
      <c r="F162" s="38">
        <f t="shared" si="48"/>
        <v>0</v>
      </c>
      <c r="G162" s="38">
        <f t="shared" si="48"/>
        <v>0</v>
      </c>
      <c r="H162" s="38">
        <f t="shared" si="48"/>
        <v>0</v>
      </c>
      <c r="I162" s="38">
        <f t="shared" si="48"/>
        <v>0</v>
      </c>
    </row>
    <row r="163" spans="1:9" s="54" customFormat="1" ht="13.5" thickBot="1">
      <c r="A163" s="18" t="s">
        <v>43</v>
      </c>
      <c r="B163" s="34" t="s">
        <v>213</v>
      </c>
      <c r="C163" s="42">
        <v>800</v>
      </c>
      <c r="D163" s="22">
        <f t="shared" ref="D163:D164" si="49">SUM(E163+F163+G163+H163+I163)</f>
        <v>4</v>
      </c>
      <c r="E163" s="42">
        <v>4</v>
      </c>
      <c r="F163" s="42"/>
      <c r="G163" s="42"/>
      <c r="H163" s="22"/>
      <c r="I163" s="42">
        <v>0</v>
      </c>
    </row>
    <row r="164" spans="1:9" s="54" customFormat="1" ht="13.5" thickBot="1">
      <c r="A164" s="18" t="s">
        <v>42</v>
      </c>
      <c r="B164" s="34" t="s">
        <v>181</v>
      </c>
      <c r="C164" s="42">
        <v>2500</v>
      </c>
      <c r="D164" s="22">
        <f t="shared" si="49"/>
        <v>1004</v>
      </c>
      <c r="E164" s="42">
        <v>1004</v>
      </c>
      <c r="F164" s="42"/>
      <c r="G164" s="42"/>
      <c r="H164" s="22"/>
      <c r="I164" s="42">
        <v>0</v>
      </c>
    </row>
    <row r="165" spans="1:9" s="54" customFormat="1" ht="13.5" customHeight="1" thickBot="1">
      <c r="A165" s="17" t="s">
        <v>7</v>
      </c>
      <c r="B165" s="33" t="s">
        <v>9</v>
      </c>
      <c r="C165" s="38">
        <f>SUM(C166:C170)</f>
        <v>2390</v>
      </c>
      <c r="D165" s="38">
        <f t="shared" ref="D165:I165" si="50">SUM(D166:D170)</f>
        <v>800</v>
      </c>
      <c r="E165" s="38">
        <f t="shared" si="50"/>
        <v>0</v>
      </c>
      <c r="F165" s="38">
        <f t="shared" si="50"/>
        <v>0</v>
      </c>
      <c r="G165" s="38">
        <f t="shared" si="50"/>
        <v>0</v>
      </c>
      <c r="H165" s="38">
        <f t="shared" si="50"/>
        <v>0</v>
      </c>
      <c r="I165" s="38">
        <f t="shared" si="50"/>
        <v>800</v>
      </c>
    </row>
    <row r="166" spans="1:9" s="54" customFormat="1" ht="13.5" thickBot="1">
      <c r="A166" s="17" t="s">
        <v>43</v>
      </c>
      <c r="B166" s="24" t="s">
        <v>410</v>
      </c>
      <c r="C166" s="38">
        <v>300</v>
      </c>
      <c r="D166" s="21">
        <f t="shared" ref="D166:D167" si="51">SUM(E166+F166+G166+H166+I166)</f>
        <v>100</v>
      </c>
      <c r="E166" s="38"/>
      <c r="F166" s="38"/>
      <c r="G166" s="38"/>
      <c r="H166" s="21"/>
      <c r="I166" s="38">
        <v>100</v>
      </c>
    </row>
    <row r="167" spans="1:9" s="54" customFormat="1" ht="13.5" thickBot="1">
      <c r="A167" s="17" t="s">
        <v>42</v>
      </c>
      <c r="B167" s="24" t="s">
        <v>359</v>
      </c>
      <c r="C167" s="38">
        <v>500</v>
      </c>
      <c r="D167" s="21">
        <f t="shared" si="51"/>
        <v>100</v>
      </c>
      <c r="E167" s="38"/>
      <c r="F167" s="38"/>
      <c r="G167" s="38"/>
      <c r="H167" s="21"/>
      <c r="I167" s="38">
        <v>100</v>
      </c>
    </row>
    <row r="168" spans="1:9" s="54" customFormat="1" ht="13.5" thickBot="1">
      <c r="A168" s="17" t="s">
        <v>44</v>
      </c>
      <c r="B168" s="24" t="s">
        <v>168</v>
      </c>
      <c r="C168" s="38">
        <v>660</v>
      </c>
      <c r="D168" s="21">
        <f>SUM(E168+F168+G168+H168+I168)</f>
        <v>250</v>
      </c>
      <c r="E168" s="38"/>
      <c r="F168" s="38"/>
      <c r="G168" s="38"/>
      <c r="H168" s="21"/>
      <c r="I168" s="38">
        <v>250</v>
      </c>
    </row>
    <row r="169" spans="1:9" s="54" customFormat="1" ht="14.25" customHeight="1" thickBot="1">
      <c r="A169" s="17" t="s">
        <v>45</v>
      </c>
      <c r="B169" s="24" t="s">
        <v>107</v>
      </c>
      <c r="C169" s="38">
        <v>630</v>
      </c>
      <c r="D169" s="21">
        <f>SUM(E169+F169+G169+H169+I169)</f>
        <v>250</v>
      </c>
      <c r="E169" s="38"/>
      <c r="F169" s="38"/>
      <c r="G169" s="38"/>
      <c r="H169" s="21"/>
      <c r="I169" s="38">
        <v>250</v>
      </c>
    </row>
    <row r="170" spans="1:9" s="54" customFormat="1" ht="14.25" customHeight="1" thickBot="1">
      <c r="A170" s="17" t="s">
        <v>46</v>
      </c>
      <c r="B170" s="24" t="s">
        <v>411</v>
      </c>
      <c r="C170" s="38">
        <v>300</v>
      </c>
      <c r="D170" s="21">
        <f>SUM(E170+F170+G170+H170+I170)</f>
        <v>100</v>
      </c>
      <c r="E170" s="38"/>
      <c r="F170" s="38"/>
      <c r="G170" s="38"/>
      <c r="H170" s="21"/>
      <c r="I170" s="38">
        <v>100</v>
      </c>
    </row>
    <row r="171" spans="1:9" s="59" customFormat="1">
      <c r="A171" s="16" t="s">
        <v>11</v>
      </c>
      <c r="B171" s="32" t="s">
        <v>12</v>
      </c>
      <c r="C171" s="39">
        <f>SUM(C173+C175+C177+C179+C181)</f>
        <v>305234</v>
      </c>
      <c r="D171" s="39">
        <f t="shared" ref="D171:I172" si="52">SUM(D173+D175+D177+D179+D181)</f>
        <v>5720</v>
      </c>
      <c r="E171" s="39">
        <f t="shared" si="52"/>
        <v>700</v>
      </c>
      <c r="F171" s="39">
        <f t="shared" si="52"/>
        <v>0</v>
      </c>
      <c r="G171" s="39">
        <f t="shared" si="52"/>
        <v>0</v>
      </c>
      <c r="H171" s="39">
        <f t="shared" si="52"/>
        <v>0</v>
      </c>
      <c r="I171" s="39">
        <f t="shared" si="52"/>
        <v>5020</v>
      </c>
    </row>
    <row r="172" spans="1:9" s="59" customFormat="1" ht="14.25" customHeight="1" thickBot="1">
      <c r="A172" s="17"/>
      <c r="B172" s="58"/>
      <c r="C172" s="38">
        <f>SUM(C174+C176+C178+C180+C182)</f>
        <v>202314</v>
      </c>
      <c r="D172" s="38">
        <f t="shared" si="52"/>
        <v>5200</v>
      </c>
      <c r="E172" s="38">
        <f t="shared" si="52"/>
        <v>700</v>
      </c>
      <c r="F172" s="38">
        <f t="shared" si="52"/>
        <v>0</v>
      </c>
      <c r="G172" s="38">
        <f t="shared" si="52"/>
        <v>0</v>
      </c>
      <c r="H172" s="38">
        <f t="shared" si="52"/>
        <v>0</v>
      </c>
      <c r="I172" s="38">
        <f t="shared" si="52"/>
        <v>4500</v>
      </c>
    </row>
    <row r="173" spans="1:9" s="59" customFormat="1">
      <c r="A173" s="49" t="s">
        <v>43</v>
      </c>
      <c r="B173" s="65" t="s">
        <v>239</v>
      </c>
      <c r="C173" s="64">
        <v>152678</v>
      </c>
      <c r="D173" s="86">
        <f t="shared" ref="D173:D182" si="53">SUM(E173+F173+G173+H173+I173)</f>
        <v>10</v>
      </c>
      <c r="E173" s="39"/>
      <c r="F173" s="39"/>
      <c r="G173" s="39"/>
      <c r="H173" s="20"/>
      <c r="I173" s="39">
        <v>10</v>
      </c>
    </row>
    <row r="174" spans="1:9" s="59" customFormat="1" ht="14.25" customHeight="1" thickBot="1">
      <c r="A174" s="50"/>
      <c r="B174" s="66" t="s">
        <v>297</v>
      </c>
      <c r="C174" s="67">
        <v>110788</v>
      </c>
      <c r="D174" s="91">
        <f t="shared" si="53"/>
        <v>0</v>
      </c>
      <c r="E174" s="38"/>
      <c r="F174" s="38"/>
      <c r="G174" s="38"/>
      <c r="H174" s="21"/>
      <c r="I174" s="38">
        <v>0</v>
      </c>
    </row>
    <row r="175" spans="1:9" s="59" customFormat="1">
      <c r="A175" s="49" t="s">
        <v>42</v>
      </c>
      <c r="B175" s="65" t="s">
        <v>271</v>
      </c>
      <c r="C175" s="64">
        <v>70121</v>
      </c>
      <c r="D175" s="86">
        <f>SUM(E175+F175+G175+H175+I175)</f>
        <v>5000</v>
      </c>
      <c r="E175" s="39"/>
      <c r="F175" s="39"/>
      <c r="G175" s="39"/>
      <c r="H175" s="20"/>
      <c r="I175" s="39">
        <v>5000</v>
      </c>
    </row>
    <row r="176" spans="1:9" s="59" customFormat="1" ht="14.25" customHeight="1" thickBot="1">
      <c r="A176" s="50"/>
      <c r="B176" s="66" t="s">
        <v>354</v>
      </c>
      <c r="C176" s="67">
        <v>39910</v>
      </c>
      <c r="D176" s="91">
        <f>SUM(E176+F176+G176+H176+I176)</f>
        <v>4500</v>
      </c>
      <c r="E176" s="38"/>
      <c r="F176" s="38"/>
      <c r="G176" s="38"/>
      <c r="H176" s="21"/>
      <c r="I176" s="38">
        <v>4500</v>
      </c>
    </row>
    <row r="177" spans="1:9" s="59" customFormat="1">
      <c r="A177" s="49" t="s">
        <v>44</v>
      </c>
      <c r="B177" s="65" t="s">
        <v>107</v>
      </c>
      <c r="C177" s="64">
        <v>81085</v>
      </c>
      <c r="D177" s="86">
        <f t="shared" si="53"/>
        <v>10</v>
      </c>
      <c r="E177" s="39"/>
      <c r="F177" s="39"/>
      <c r="G177" s="39"/>
      <c r="H177" s="20"/>
      <c r="I177" s="39">
        <v>10</v>
      </c>
    </row>
    <row r="178" spans="1:9" s="59" customFormat="1" ht="14.25" customHeight="1" thickBot="1">
      <c r="A178" s="50"/>
      <c r="B178" s="66" t="s">
        <v>232</v>
      </c>
      <c r="C178" s="67">
        <v>50378</v>
      </c>
      <c r="D178" s="91">
        <f t="shared" si="53"/>
        <v>0</v>
      </c>
      <c r="E178" s="38"/>
      <c r="F178" s="38"/>
      <c r="G178" s="38"/>
      <c r="H178" s="21"/>
      <c r="I178" s="38">
        <v>0</v>
      </c>
    </row>
    <row r="179" spans="1:9" s="59" customFormat="1">
      <c r="A179" s="49" t="s">
        <v>45</v>
      </c>
      <c r="B179" s="65" t="s">
        <v>282</v>
      </c>
      <c r="C179" s="64">
        <v>350</v>
      </c>
      <c r="D179" s="86">
        <f t="shared" si="53"/>
        <v>200</v>
      </c>
      <c r="E179" s="39">
        <v>200</v>
      </c>
      <c r="F179" s="39"/>
      <c r="G179" s="39"/>
      <c r="H179" s="20"/>
      <c r="I179" s="39">
        <v>0</v>
      </c>
    </row>
    <row r="180" spans="1:9" s="59" customFormat="1" ht="14.25" customHeight="1" thickBot="1">
      <c r="A180" s="50"/>
      <c r="B180" s="66"/>
      <c r="C180" s="67">
        <v>338</v>
      </c>
      <c r="D180" s="91">
        <f t="shared" si="53"/>
        <v>200</v>
      </c>
      <c r="E180" s="38">
        <v>200</v>
      </c>
      <c r="F180" s="38"/>
      <c r="G180" s="38"/>
      <c r="H180" s="21"/>
      <c r="I180" s="38">
        <v>0</v>
      </c>
    </row>
    <row r="181" spans="1:9" s="59" customFormat="1">
      <c r="A181" s="49" t="s">
        <v>45</v>
      </c>
      <c r="B181" s="65" t="s">
        <v>374</v>
      </c>
      <c r="C181" s="64">
        <v>1000</v>
      </c>
      <c r="D181" s="86">
        <f t="shared" si="53"/>
        <v>500</v>
      </c>
      <c r="E181" s="39">
        <v>500</v>
      </c>
      <c r="F181" s="39"/>
      <c r="G181" s="39"/>
      <c r="H181" s="20"/>
      <c r="I181" s="39">
        <v>0</v>
      </c>
    </row>
    <row r="182" spans="1:9" s="59" customFormat="1" ht="14.25" customHeight="1" thickBot="1">
      <c r="A182" s="50"/>
      <c r="B182" s="66"/>
      <c r="C182" s="67">
        <v>900</v>
      </c>
      <c r="D182" s="91">
        <f t="shared" si="53"/>
        <v>500</v>
      </c>
      <c r="E182" s="38">
        <v>500</v>
      </c>
      <c r="F182" s="38"/>
      <c r="G182" s="38"/>
      <c r="H182" s="21"/>
      <c r="I182" s="38">
        <v>0</v>
      </c>
    </row>
    <row r="183" spans="1:9" s="54" customFormat="1" ht="13.5" customHeight="1">
      <c r="A183" s="26" t="s">
        <v>17</v>
      </c>
      <c r="B183" s="35" t="s">
        <v>72</v>
      </c>
      <c r="C183" s="39">
        <f>SUM(C185)</f>
        <v>67181</v>
      </c>
      <c r="D183" s="39">
        <f t="shared" ref="D183:I184" si="54">SUM(D185)</f>
        <v>14190</v>
      </c>
      <c r="E183" s="39">
        <f t="shared" si="54"/>
        <v>0</v>
      </c>
      <c r="F183" s="39">
        <f t="shared" si="54"/>
        <v>0</v>
      </c>
      <c r="G183" s="39">
        <f t="shared" si="54"/>
        <v>0</v>
      </c>
      <c r="H183" s="39">
        <f t="shared" si="54"/>
        <v>11916</v>
      </c>
      <c r="I183" s="39">
        <f t="shared" si="54"/>
        <v>2274</v>
      </c>
    </row>
    <row r="184" spans="1:9" s="54" customFormat="1" ht="13.5" thickBot="1">
      <c r="A184" s="17"/>
      <c r="B184" s="24"/>
      <c r="C184" s="38">
        <f>SUM(C186)</f>
        <v>42754</v>
      </c>
      <c r="D184" s="38">
        <f t="shared" si="54"/>
        <v>8950</v>
      </c>
      <c r="E184" s="38">
        <f t="shared" si="54"/>
        <v>0</v>
      </c>
      <c r="F184" s="38">
        <f t="shared" si="54"/>
        <v>0</v>
      </c>
      <c r="G184" s="38">
        <f t="shared" si="54"/>
        <v>0</v>
      </c>
      <c r="H184" s="38">
        <f t="shared" si="54"/>
        <v>8950</v>
      </c>
      <c r="I184" s="38">
        <f t="shared" si="54"/>
        <v>0</v>
      </c>
    </row>
    <row r="185" spans="1:9" s="54" customFormat="1" ht="13.5" customHeight="1">
      <c r="A185" s="26" t="s">
        <v>15</v>
      </c>
      <c r="B185" s="12" t="s">
        <v>16</v>
      </c>
      <c r="C185" s="39">
        <f t="shared" ref="C185:I185" si="55">SUM(C187+C195+C204)</f>
        <v>67181</v>
      </c>
      <c r="D185" s="39">
        <f t="shared" si="55"/>
        <v>14190</v>
      </c>
      <c r="E185" s="39">
        <f t="shared" si="55"/>
        <v>0</v>
      </c>
      <c r="F185" s="96">
        <f t="shared" si="55"/>
        <v>0</v>
      </c>
      <c r="G185" s="39">
        <f t="shared" si="55"/>
        <v>0</v>
      </c>
      <c r="H185" s="39">
        <f t="shared" si="55"/>
        <v>11916</v>
      </c>
      <c r="I185" s="39">
        <f t="shared" si="55"/>
        <v>2274</v>
      </c>
    </row>
    <row r="186" spans="1:9" s="54" customFormat="1" ht="14.25" customHeight="1" thickBot="1">
      <c r="A186" s="17"/>
      <c r="B186" s="33"/>
      <c r="C186" s="38">
        <f t="shared" ref="C186" si="56">SUM(C205:C205)</f>
        <v>42754</v>
      </c>
      <c r="D186" s="38">
        <f t="shared" ref="D186:I186" si="57">SUM(D205:D205)</f>
        <v>8950</v>
      </c>
      <c r="E186" s="38">
        <f t="shared" si="57"/>
        <v>0</v>
      </c>
      <c r="F186" s="63">
        <f t="shared" si="57"/>
        <v>0</v>
      </c>
      <c r="G186" s="38">
        <f t="shared" si="57"/>
        <v>0</v>
      </c>
      <c r="H186" s="38">
        <f t="shared" si="57"/>
        <v>8950</v>
      </c>
      <c r="I186" s="38">
        <f t="shared" si="57"/>
        <v>0</v>
      </c>
    </row>
    <row r="187" spans="1:9" s="59" customFormat="1" ht="14.25" customHeight="1" thickBot="1">
      <c r="A187" s="17" t="s">
        <v>6</v>
      </c>
      <c r="B187" s="5" t="s">
        <v>62</v>
      </c>
      <c r="C187" s="38">
        <f>SUM(C188:C194)</f>
        <v>3122</v>
      </c>
      <c r="D187" s="38">
        <f t="shared" ref="D187:I187" si="58">SUM(D188:D194)</f>
        <v>2595</v>
      </c>
      <c r="E187" s="38">
        <f t="shared" si="58"/>
        <v>0</v>
      </c>
      <c r="F187" s="38">
        <f t="shared" si="58"/>
        <v>0</v>
      </c>
      <c r="G187" s="38">
        <f t="shared" si="58"/>
        <v>0</v>
      </c>
      <c r="H187" s="38">
        <f t="shared" si="58"/>
        <v>2191</v>
      </c>
      <c r="I187" s="38">
        <f t="shared" si="58"/>
        <v>404</v>
      </c>
    </row>
    <row r="188" spans="1:9" s="59" customFormat="1" ht="14.25" customHeight="1" thickBot="1">
      <c r="A188" s="18" t="s">
        <v>105</v>
      </c>
      <c r="B188" s="121" t="s">
        <v>376</v>
      </c>
      <c r="C188" s="42">
        <v>200</v>
      </c>
      <c r="D188" s="21">
        <f t="shared" ref="D188:D189" si="59">SUM(E188+F188+G188+H188+I188)</f>
        <v>190</v>
      </c>
      <c r="E188" s="42"/>
      <c r="F188" s="42"/>
      <c r="G188" s="42"/>
      <c r="H188" s="21"/>
      <c r="I188" s="42">
        <v>190</v>
      </c>
    </row>
    <row r="189" spans="1:9" s="59" customFormat="1" ht="14.25" customHeight="1" thickBot="1">
      <c r="A189" s="18" t="s">
        <v>106</v>
      </c>
      <c r="B189" s="34" t="s">
        <v>177</v>
      </c>
      <c r="C189" s="42">
        <v>700</v>
      </c>
      <c r="D189" s="21">
        <f t="shared" si="59"/>
        <v>214</v>
      </c>
      <c r="E189" s="42"/>
      <c r="F189" s="42"/>
      <c r="G189" s="42"/>
      <c r="H189" s="21"/>
      <c r="I189" s="42">
        <v>214</v>
      </c>
    </row>
    <row r="190" spans="1:9" s="59" customFormat="1" ht="25.5" customHeight="1" thickBot="1">
      <c r="A190" s="18" t="s">
        <v>109</v>
      </c>
      <c r="B190" s="34" t="s">
        <v>270</v>
      </c>
      <c r="C190" s="42">
        <v>312</v>
      </c>
      <c r="D190" s="21">
        <f>SUM(E190+F190+G190+H190+I190)</f>
        <v>312</v>
      </c>
      <c r="E190" s="42"/>
      <c r="F190" s="42"/>
      <c r="G190" s="42"/>
      <c r="H190" s="21">
        <v>312</v>
      </c>
      <c r="I190" s="42">
        <v>0</v>
      </c>
    </row>
    <row r="191" spans="1:9" s="139" customFormat="1" ht="18" customHeight="1" thickBot="1">
      <c r="A191" s="122" t="s">
        <v>108</v>
      </c>
      <c r="B191" s="123" t="s">
        <v>377</v>
      </c>
      <c r="C191" s="124">
        <v>600</v>
      </c>
      <c r="D191" s="21">
        <f t="shared" ref="D191:D194" si="60">SUM(E191+F191+G191+H191+I191)</f>
        <v>587</v>
      </c>
      <c r="E191" s="124"/>
      <c r="F191" s="125"/>
      <c r="G191" s="124"/>
      <c r="H191" s="126">
        <v>587</v>
      </c>
      <c r="I191" s="127">
        <v>0</v>
      </c>
    </row>
    <row r="192" spans="1:9" s="139" customFormat="1" ht="13.5" thickBot="1">
      <c r="A192" s="128" t="s">
        <v>111</v>
      </c>
      <c r="B192" s="129" t="s">
        <v>378</v>
      </c>
      <c r="C192" s="130">
        <v>650</v>
      </c>
      <c r="D192" s="21">
        <f t="shared" si="60"/>
        <v>645</v>
      </c>
      <c r="E192" s="130"/>
      <c r="F192" s="131"/>
      <c r="G192" s="130"/>
      <c r="H192" s="132">
        <v>645</v>
      </c>
      <c r="I192" s="132">
        <v>0</v>
      </c>
    </row>
    <row r="193" spans="1:9" s="139" customFormat="1" ht="13.5" thickBot="1">
      <c r="A193" s="133" t="s">
        <v>112</v>
      </c>
      <c r="B193" s="134" t="s">
        <v>379</v>
      </c>
      <c r="C193" s="135">
        <v>250</v>
      </c>
      <c r="D193" s="21">
        <f t="shared" si="60"/>
        <v>240</v>
      </c>
      <c r="E193" s="135"/>
      <c r="F193" s="136"/>
      <c r="G193" s="135"/>
      <c r="H193" s="137">
        <v>240</v>
      </c>
      <c r="I193" s="127">
        <v>0</v>
      </c>
    </row>
    <row r="194" spans="1:9" s="139" customFormat="1" ht="13.5" thickBot="1">
      <c r="A194" s="128" t="s">
        <v>122</v>
      </c>
      <c r="B194" s="129" t="s">
        <v>380</v>
      </c>
      <c r="C194" s="130">
        <v>410</v>
      </c>
      <c r="D194" s="21">
        <f t="shared" si="60"/>
        <v>407</v>
      </c>
      <c r="E194" s="130"/>
      <c r="F194" s="131"/>
      <c r="G194" s="130"/>
      <c r="H194" s="132">
        <v>407</v>
      </c>
      <c r="I194" s="132">
        <v>0</v>
      </c>
    </row>
    <row r="195" spans="1:9" s="54" customFormat="1" ht="13.5" customHeight="1" thickBot="1">
      <c r="A195" s="17" t="s">
        <v>7</v>
      </c>
      <c r="B195" s="33" t="s">
        <v>9</v>
      </c>
      <c r="C195" s="38">
        <f>SUM(C196:C203)</f>
        <v>3710</v>
      </c>
      <c r="D195" s="38">
        <f t="shared" ref="D195:I195" si="61">SUM(D196:D203)</f>
        <v>1505</v>
      </c>
      <c r="E195" s="38">
        <f t="shared" si="61"/>
        <v>0</v>
      </c>
      <c r="F195" s="38">
        <f t="shared" si="61"/>
        <v>0</v>
      </c>
      <c r="G195" s="38">
        <f t="shared" si="61"/>
        <v>0</v>
      </c>
      <c r="H195" s="38">
        <f t="shared" si="61"/>
        <v>0</v>
      </c>
      <c r="I195" s="38">
        <f t="shared" si="61"/>
        <v>1505</v>
      </c>
    </row>
    <row r="196" spans="1:9" s="54" customFormat="1" ht="13.5" thickBot="1">
      <c r="A196" s="17" t="s">
        <v>43</v>
      </c>
      <c r="B196" s="73" t="s">
        <v>150</v>
      </c>
      <c r="C196" s="38">
        <v>1500</v>
      </c>
      <c r="D196" s="21">
        <f t="shared" ref="D196:D203" si="62">SUM(E196+F196+G196+H196+I196)</f>
        <v>350</v>
      </c>
      <c r="E196" s="38"/>
      <c r="F196" s="38"/>
      <c r="G196" s="38"/>
      <c r="H196" s="21"/>
      <c r="I196" s="38">
        <v>350</v>
      </c>
    </row>
    <row r="197" spans="1:9" s="54" customFormat="1" ht="13.5" thickBot="1">
      <c r="A197" s="17" t="s">
        <v>106</v>
      </c>
      <c r="B197" s="73" t="s">
        <v>165</v>
      </c>
      <c r="C197" s="38">
        <v>300</v>
      </c>
      <c r="D197" s="21">
        <f t="shared" si="62"/>
        <v>290</v>
      </c>
      <c r="E197" s="38"/>
      <c r="F197" s="38"/>
      <c r="G197" s="38"/>
      <c r="H197" s="21"/>
      <c r="I197" s="38">
        <v>290</v>
      </c>
    </row>
    <row r="198" spans="1:9" s="54" customFormat="1" ht="13.5" thickBot="1">
      <c r="A198" s="18" t="s">
        <v>109</v>
      </c>
      <c r="B198" s="34" t="s">
        <v>313</v>
      </c>
      <c r="C198" s="42">
        <v>350</v>
      </c>
      <c r="D198" s="22">
        <f t="shared" si="62"/>
        <v>229</v>
      </c>
      <c r="E198" s="42"/>
      <c r="F198" s="42"/>
      <c r="G198" s="42"/>
      <c r="H198" s="22"/>
      <c r="I198" s="42">
        <v>229</v>
      </c>
    </row>
    <row r="199" spans="1:9" s="139" customFormat="1" ht="13.5" thickBot="1">
      <c r="A199" s="128" t="s">
        <v>108</v>
      </c>
      <c r="B199" s="129" t="s">
        <v>381</v>
      </c>
      <c r="C199" s="130">
        <v>410</v>
      </c>
      <c r="D199" s="21">
        <f t="shared" si="62"/>
        <v>19</v>
      </c>
      <c r="E199" s="130"/>
      <c r="F199" s="131"/>
      <c r="G199" s="130"/>
      <c r="H199" s="132"/>
      <c r="I199" s="132">
        <v>19</v>
      </c>
    </row>
    <row r="200" spans="1:9" s="54" customFormat="1" ht="13.5" thickBot="1">
      <c r="A200" s="17" t="s">
        <v>111</v>
      </c>
      <c r="B200" s="73" t="s">
        <v>209</v>
      </c>
      <c r="C200" s="38">
        <v>250</v>
      </c>
      <c r="D200" s="21">
        <f t="shared" si="62"/>
        <v>96</v>
      </c>
      <c r="E200" s="38"/>
      <c r="F200" s="38"/>
      <c r="G200" s="38"/>
      <c r="H200" s="21"/>
      <c r="I200" s="38">
        <v>96</v>
      </c>
    </row>
    <row r="201" spans="1:9" s="139" customFormat="1" ht="26.25" thickBot="1">
      <c r="A201" s="128" t="s">
        <v>112</v>
      </c>
      <c r="B201" s="129" t="s">
        <v>382</v>
      </c>
      <c r="C201" s="130">
        <v>200</v>
      </c>
      <c r="D201" s="21">
        <f t="shared" si="62"/>
        <v>50</v>
      </c>
      <c r="E201" s="130"/>
      <c r="F201" s="131"/>
      <c r="G201" s="130"/>
      <c r="H201" s="132"/>
      <c r="I201" s="132">
        <v>50</v>
      </c>
    </row>
    <row r="202" spans="1:9" s="54" customFormat="1" ht="15" customHeight="1" thickBot="1">
      <c r="A202" s="17" t="s">
        <v>122</v>
      </c>
      <c r="B202" s="73" t="s">
        <v>285</v>
      </c>
      <c r="C202" s="38">
        <v>350</v>
      </c>
      <c r="D202" s="21">
        <f t="shared" si="62"/>
        <v>321</v>
      </c>
      <c r="E202" s="38"/>
      <c r="F202" s="38"/>
      <c r="G202" s="38"/>
      <c r="H202" s="21"/>
      <c r="I202" s="38">
        <v>321</v>
      </c>
    </row>
    <row r="203" spans="1:9" s="54" customFormat="1" ht="15" customHeight="1" thickBot="1">
      <c r="A203" s="17" t="s">
        <v>123</v>
      </c>
      <c r="B203" s="73" t="s">
        <v>333</v>
      </c>
      <c r="C203" s="38">
        <v>350</v>
      </c>
      <c r="D203" s="21">
        <f t="shared" si="62"/>
        <v>150</v>
      </c>
      <c r="E203" s="38"/>
      <c r="F203" s="38"/>
      <c r="G203" s="38"/>
      <c r="H203" s="21"/>
      <c r="I203" s="38">
        <v>150</v>
      </c>
    </row>
    <row r="204" spans="1:9" s="54" customFormat="1" ht="13.5" customHeight="1">
      <c r="A204" s="16" t="s">
        <v>11</v>
      </c>
      <c r="B204" s="32" t="s">
        <v>12</v>
      </c>
      <c r="C204" s="37">
        <f>SUM(C206+C208+C210+C212+C214+C216+C218+C220+C222+C224)</f>
        <v>60349</v>
      </c>
      <c r="D204" s="37">
        <f t="shared" ref="D204:I205" si="63">SUM(D206+D208+D210+D212+D214+D216+D218+D220+D222+D224)</f>
        <v>10090</v>
      </c>
      <c r="E204" s="37">
        <f t="shared" si="63"/>
        <v>0</v>
      </c>
      <c r="F204" s="37">
        <f t="shared" si="63"/>
        <v>0</v>
      </c>
      <c r="G204" s="37">
        <f t="shared" si="63"/>
        <v>0</v>
      </c>
      <c r="H204" s="37">
        <f t="shared" si="63"/>
        <v>9725</v>
      </c>
      <c r="I204" s="37">
        <f t="shared" si="63"/>
        <v>365</v>
      </c>
    </row>
    <row r="205" spans="1:9" s="54" customFormat="1" ht="13.5" thickBot="1">
      <c r="A205" s="17"/>
      <c r="B205" s="33"/>
      <c r="C205" s="38">
        <f>SUM(C207+C209+C211+C213+C215+C217+C219+C221+C223+C225)</f>
        <v>42754</v>
      </c>
      <c r="D205" s="38">
        <f t="shared" si="63"/>
        <v>8950</v>
      </c>
      <c r="E205" s="38">
        <f t="shared" si="63"/>
        <v>0</v>
      </c>
      <c r="F205" s="38">
        <f t="shared" si="63"/>
        <v>0</v>
      </c>
      <c r="G205" s="38">
        <f t="shared" si="63"/>
        <v>0</v>
      </c>
      <c r="H205" s="38">
        <f t="shared" si="63"/>
        <v>8950</v>
      </c>
      <c r="I205" s="38">
        <f t="shared" si="63"/>
        <v>0</v>
      </c>
    </row>
    <row r="206" spans="1:9" s="54" customFormat="1" ht="13.5" customHeight="1">
      <c r="A206" s="49" t="s">
        <v>105</v>
      </c>
      <c r="B206" s="138" t="s">
        <v>386</v>
      </c>
      <c r="C206" s="72">
        <v>515</v>
      </c>
      <c r="D206" s="20">
        <f t="shared" ref="D206:D225" si="64">SUM(E206+F206+G206+H206+I206)</f>
        <v>515</v>
      </c>
      <c r="E206" s="39"/>
      <c r="F206" s="39"/>
      <c r="G206" s="39"/>
      <c r="H206" s="20">
        <v>515</v>
      </c>
      <c r="I206" s="39">
        <v>0</v>
      </c>
    </row>
    <row r="207" spans="1:9" s="54" customFormat="1" ht="13.5" thickBot="1">
      <c r="A207" s="50"/>
      <c r="B207" s="66"/>
      <c r="C207" s="67">
        <v>500</v>
      </c>
      <c r="D207" s="21">
        <f t="shared" si="64"/>
        <v>500</v>
      </c>
      <c r="E207" s="38"/>
      <c r="F207" s="38"/>
      <c r="G207" s="38"/>
      <c r="H207" s="21">
        <v>500</v>
      </c>
      <c r="I207" s="38">
        <v>0</v>
      </c>
    </row>
    <row r="208" spans="1:9" s="54" customFormat="1" ht="13.5" customHeight="1">
      <c r="A208" s="49" t="s">
        <v>42</v>
      </c>
      <c r="B208" s="74" t="s">
        <v>283</v>
      </c>
      <c r="C208" s="64">
        <v>3027</v>
      </c>
      <c r="D208" s="20">
        <f t="shared" si="64"/>
        <v>843</v>
      </c>
      <c r="E208" s="39"/>
      <c r="F208" s="39"/>
      <c r="G208" s="39"/>
      <c r="H208" s="20">
        <v>833</v>
      </c>
      <c r="I208" s="39">
        <v>10</v>
      </c>
    </row>
    <row r="209" spans="1:9" s="54" customFormat="1" ht="13.5" thickBot="1">
      <c r="A209" s="50"/>
      <c r="B209" s="115" t="s">
        <v>293</v>
      </c>
      <c r="C209" s="67">
        <v>1724</v>
      </c>
      <c r="D209" s="21">
        <f t="shared" si="64"/>
        <v>800</v>
      </c>
      <c r="E209" s="38"/>
      <c r="F209" s="38"/>
      <c r="G209" s="38"/>
      <c r="H209" s="21">
        <v>800</v>
      </c>
      <c r="I209" s="38">
        <v>0</v>
      </c>
    </row>
    <row r="210" spans="1:9" s="54" customFormat="1" ht="13.5" customHeight="1">
      <c r="A210" s="49" t="s">
        <v>109</v>
      </c>
      <c r="B210" s="138" t="s">
        <v>383</v>
      </c>
      <c r="C210" s="72">
        <v>525</v>
      </c>
      <c r="D210" s="20">
        <f t="shared" si="64"/>
        <v>524</v>
      </c>
      <c r="E210" s="39"/>
      <c r="F210" s="39"/>
      <c r="G210" s="39"/>
      <c r="H210" s="20">
        <v>524</v>
      </c>
      <c r="I210" s="39"/>
    </row>
    <row r="211" spans="1:9" s="54" customFormat="1" ht="13.5" thickBot="1">
      <c r="A211" s="50"/>
      <c r="B211" s="66"/>
      <c r="C211" s="67">
        <v>500</v>
      </c>
      <c r="D211" s="21">
        <f t="shared" si="64"/>
        <v>500</v>
      </c>
      <c r="E211" s="38"/>
      <c r="F211" s="38"/>
      <c r="G211" s="38"/>
      <c r="H211" s="21">
        <v>500</v>
      </c>
      <c r="I211" s="38">
        <v>0</v>
      </c>
    </row>
    <row r="212" spans="1:9" s="54" customFormat="1" ht="25.5" customHeight="1">
      <c r="A212" s="49" t="s">
        <v>108</v>
      </c>
      <c r="B212" s="103" t="s">
        <v>310</v>
      </c>
      <c r="C212" s="37">
        <v>6711</v>
      </c>
      <c r="D212" s="20">
        <f t="shared" si="64"/>
        <v>3563</v>
      </c>
      <c r="E212" s="39"/>
      <c r="F212" s="39"/>
      <c r="G212" s="39"/>
      <c r="H212" s="20">
        <v>3563</v>
      </c>
      <c r="I212" s="39">
        <v>0</v>
      </c>
    </row>
    <row r="213" spans="1:9" s="54" customFormat="1" ht="13.5" thickBot="1">
      <c r="A213" s="50"/>
      <c r="B213" s="66" t="s">
        <v>311</v>
      </c>
      <c r="C213" s="38">
        <v>3948</v>
      </c>
      <c r="D213" s="21">
        <f t="shared" si="64"/>
        <v>3000</v>
      </c>
      <c r="E213" s="38"/>
      <c r="F213" s="38"/>
      <c r="G213" s="38"/>
      <c r="H213" s="21">
        <v>3000</v>
      </c>
      <c r="I213" s="38">
        <v>0</v>
      </c>
    </row>
    <row r="214" spans="1:9" s="54" customFormat="1" ht="13.5" customHeight="1">
      <c r="A214" s="49" t="s">
        <v>111</v>
      </c>
      <c r="B214" s="138" t="s">
        <v>384</v>
      </c>
      <c r="C214" s="72">
        <v>500</v>
      </c>
      <c r="D214" s="20">
        <f t="shared" si="64"/>
        <v>472</v>
      </c>
      <c r="E214" s="39"/>
      <c r="F214" s="39"/>
      <c r="G214" s="39"/>
      <c r="H214" s="20">
        <v>472</v>
      </c>
      <c r="I214" s="39">
        <v>0</v>
      </c>
    </row>
    <row r="215" spans="1:9" s="54" customFormat="1" ht="13.5" thickBot="1">
      <c r="A215" s="50"/>
      <c r="B215" s="66"/>
      <c r="C215" s="67">
        <v>450</v>
      </c>
      <c r="D215" s="21">
        <f t="shared" si="64"/>
        <v>450</v>
      </c>
      <c r="E215" s="38"/>
      <c r="F215" s="38"/>
      <c r="G215" s="38"/>
      <c r="H215" s="21">
        <v>450</v>
      </c>
      <c r="I215" s="38">
        <v>0</v>
      </c>
    </row>
    <row r="216" spans="1:9" s="54" customFormat="1" ht="16.5" customHeight="1">
      <c r="A216" s="49" t="s">
        <v>123</v>
      </c>
      <c r="B216" s="103" t="s">
        <v>248</v>
      </c>
      <c r="C216" s="37">
        <v>10988</v>
      </c>
      <c r="D216" s="20">
        <f t="shared" si="64"/>
        <v>3586</v>
      </c>
      <c r="E216" s="39"/>
      <c r="F216" s="39"/>
      <c r="G216" s="39"/>
      <c r="H216" s="20">
        <v>3576</v>
      </c>
      <c r="I216" s="39">
        <v>10</v>
      </c>
    </row>
    <row r="217" spans="1:9" s="54" customFormat="1" ht="13.5" thickBot="1">
      <c r="A217" s="50"/>
      <c r="B217" s="66" t="s">
        <v>363</v>
      </c>
      <c r="C217" s="38">
        <v>5730</v>
      </c>
      <c r="D217" s="21">
        <f t="shared" si="64"/>
        <v>3500</v>
      </c>
      <c r="E217" s="38"/>
      <c r="F217" s="38"/>
      <c r="G217" s="38"/>
      <c r="H217" s="21">
        <v>3500</v>
      </c>
      <c r="I217" s="38">
        <v>0</v>
      </c>
    </row>
    <row r="218" spans="1:9" s="54" customFormat="1" ht="16.5" customHeight="1">
      <c r="A218" s="49" t="s">
        <v>124</v>
      </c>
      <c r="B218" s="103" t="s">
        <v>348</v>
      </c>
      <c r="C218" s="37">
        <v>8394</v>
      </c>
      <c r="D218" s="20">
        <f t="shared" si="64"/>
        <v>10</v>
      </c>
      <c r="E218" s="39"/>
      <c r="F218" s="39"/>
      <c r="G218" s="39"/>
      <c r="H218" s="20"/>
      <c r="I218" s="39">
        <v>10</v>
      </c>
    </row>
    <row r="219" spans="1:9" s="54" customFormat="1" ht="13.5" thickBot="1">
      <c r="A219" s="50"/>
      <c r="B219" s="66" t="s">
        <v>349</v>
      </c>
      <c r="C219" s="38">
        <v>5969</v>
      </c>
      <c r="D219" s="21">
        <f t="shared" si="64"/>
        <v>0</v>
      </c>
      <c r="E219" s="38"/>
      <c r="F219" s="38"/>
      <c r="G219" s="38"/>
      <c r="H219" s="21"/>
      <c r="I219" s="38">
        <v>0</v>
      </c>
    </row>
    <row r="220" spans="1:9" s="54" customFormat="1" ht="16.5" customHeight="1">
      <c r="A220" s="49" t="s">
        <v>350</v>
      </c>
      <c r="B220" s="103" t="s">
        <v>351</v>
      </c>
      <c r="C220" s="37">
        <v>9439</v>
      </c>
      <c r="D220" s="20">
        <f t="shared" si="64"/>
        <v>10</v>
      </c>
      <c r="E220" s="39"/>
      <c r="F220" s="39"/>
      <c r="G220" s="39"/>
      <c r="H220" s="20"/>
      <c r="I220" s="39">
        <v>10</v>
      </c>
    </row>
    <row r="221" spans="1:9" s="54" customFormat="1" ht="13.5" thickBot="1">
      <c r="A221" s="50"/>
      <c r="B221" s="66" t="s">
        <v>352</v>
      </c>
      <c r="C221" s="38">
        <v>5733</v>
      </c>
      <c r="D221" s="21">
        <f t="shared" si="64"/>
        <v>0</v>
      </c>
      <c r="E221" s="38"/>
      <c r="F221" s="38"/>
      <c r="G221" s="38"/>
      <c r="H221" s="21"/>
      <c r="I221" s="38">
        <v>0</v>
      </c>
    </row>
    <row r="222" spans="1:9" s="54" customFormat="1" ht="13.5" customHeight="1">
      <c r="A222" s="49" t="s">
        <v>103</v>
      </c>
      <c r="B222" s="99" t="s">
        <v>244</v>
      </c>
      <c r="C222" s="37">
        <v>20000</v>
      </c>
      <c r="D222" s="20">
        <f t="shared" si="64"/>
        <v>325</v>
      </c>
      <c r="E222" s="39"/>
      <c r="F222" s="39"/>
      <c r="G222" s="39"/>
      <c r="H222" s="20"/>
      <c r="I222" s="39">
        <v>325</v>
      </c>
    </row>
    <row r="223" spans="1:9" s="54" customFormat="1" ht="13.5" thickBot="1">
      <c r="A223" s="50"/>
      <c r="B223" s="52"/>
      <c r="C223" s="38">
        <v>18000</v>
      </c>
      <c r="D223" s="21">
        <f t="shared" si="64"/>
        <v>0</v>
      </c>
      <c r="E223" s="38"/>
      <c r="F223" s="38"/>
      <c r="G223" s="38"/>
      <c r="H223" s="21"/>
      <c r="I223" s="38">
        <v>0</v>
      </c>
    </row>
    <row r="224" spans="1:9" s="54" customFormat="1" ht="13.5" customHeight="1">
      <c r="A224" s="49" t="s">
        <v>114</v>
      </c>
      <c r="B224" s="138" t="s">
        <v>385</v>
      </c>
      <c r="C224" s="72">
        <v>250</v>
      </c>
      <c r="D224" s="20">
        <f t="shared" si="64"/>
        <v>242</v>
      </c>
      <c r="E224" s="39"/>
      <c r="F224" s="39"/>
      <c r="G224" s="39"/>
      <c r="H224" s="20">
        <v>242</v>
      </c>
      <c r="I224" s="39">
        <v>0</v>
      </c>
    </row>
    <row r="225" spans="1:9" s="54" customFormat="1" ht="13.5" thickBot="1">
      <c r="A225" s="50"/>
      <c r="B225" s="66"/>
      <c r="C225" s="67">
        <v>200</v>
      </c>
      <c r="D225" s="21">
        <f t="shared" si="64"/>
        <v>200</v>
      </c>
      <c r="E225" s="38"/>
      <c r="F225" s="38"/>
      <c r="G225" s="38"/>
      <c r="H225" s="21">
        <v>200</v>
      </c>
      <c r="I225" s="38">
        <v>0</v>
      </c>
    </row>
    <row r="226" spans="1:9" s="54" customFormat="1" ht="13.5" customHeight="1">
      <c r="A226" s="26" t="s">
        <v>19</v>
      </c>
      <c r="B226" s="35" t="s">
        <v>73</v>
      </c>
      <c r="C226" s="39">
        <f t="shared" ref="C226:I227" si="65">SUM(C228+C267+C287)</f>
        <v>587696</v>
      </c>
      <c r="D226" s="39">
        <f t="shared" si="65"/>
        <v>181070</v>
      </c>
      <c r="E226" s="39">
        <f t="shared" si="65"/>
        <v>6679</v>
      </c>
      <c r="F226" s="96">
        <f t="shared" si="65"/>
        <v>14941</v>
      </c>
      <c r="G226" s="39">
        <f t="shared" si="65"/>
        <v>0</v>
      </c>
      <c r="H226" s="39">
        <f t="shared" si="65"/>
        <v>137137</v>
      </c>
      <c r="I226" s="39">
        <f t="shared" si="65"/>
        <v>22313</v>
      </c>
    </row>
    <row r="227" spans="1:9" s="54" customFormat="1" ht="13.5" thickBot="1">
      <c r="A227" s="17"/>
      <c r="B227" s="33" t="s">
        <v>59</v>
      </c>
      <c r="C227" s="38">
        <f t="shared" si="65"/>
        <v>326883</v>
      </c>
      <c r="D227" s="38">
        <f t="shared" si="65"/>
        <v>127337</v>
      </c>
      <c r="E227" s="38">
        <f t="shared" si="65"/>
        <v>1766</v>
      </c>
      <c r="F227" s="63">
        <f t="shared" si="65"/>
        <v>14941</v>
      </c>
      <c r="G227" s="38">
        <f t="shared" si="65"/>
        <v>0</v>
      </c>
      <c r="H227" s="38">
        <f t="shared" si="65"/>
        <v>99500</v>
      </c>
      <c r="I227" s="38">
        <f t="shared" si="65"/>
        <v>11130</v>
      </c>
    </row>
    <row r="228" spans="1:9" s="54" customFormat="1" ht="13.5" customHeight="1">
      <c r="A228" s="26"/>
      <c r="B228" s="35" t="s">
        <v>74</v>
      </c>
      <c r="C228" s="39">
        <f>SUM(C230)</f>
        <v>236039</v>
      </c>
      <c r="D228" s="39">
        <f t="shared" ref="D228:I229" si="66">SUM(D230)</f>
        <v>94288</v>
      </c>
      <c r="E228" s="39">
        <f t="shared" si="66"/>
        <v>0</v>
      </c>
      <c r="F228" s="39">
        <f t="shared" si="66"/>
        <v>14941</v>
      </c>
      <c r="G228" s="39">
        <f t="shared" si="66"/>
        <v>0</v>
      </c>
      <c r="H228" s="39">
        <f t="shared" si="66"/>
        <v>76707</v>
      </c>
      <c r="I228" s="39">
        <f t="shared" si="66"/>
        <v>2640</v>
      </c>
    </row>
    <row r="229" spans="1:9" s="54" customFormat="1" ht="13.5" thickBot="1">
      <c r="A229" s="17"/>
      <c r="B229" s="24"/>
      <c r="C229" s="38">
        <f>SUM(C231)</f>
        <v>155795</v>
      </c>
      <c r="D229" s="38">
        <f t="shared" si="66"/>
        <v>80041</v>
      </c>
      <c r="E229" s="38">
        <f t="shared" si="66"/>
        <v>0</v>
      </c>
      <c r="F229" s="38">
        <f t="shared" si="66"/>
        <v>14941</v>
      </c>
      <c r="G229" s="38">
        <f t="shared" si="66"/>
        <v>0</v>
      </c>
      <c r="H229" s="38">
        <f t="shared" si="66"/>
        <v>65100</v>
      </c>
      <c r="I229" s="38">
        <f t="shared" si="66"/>
        <v>0</v>
      </c>
    </row>
    <row r="230" spans="1:9" s="54" customFormat="1" ht="13.5" customHeight="1">
      <c r="A230" s="16" t="s">
        <v>15</v>
      </c>
      <c r="B230" s="32" t="s">
        <v>16</v>
      </c>
      <c r="C230" s="39">
        <f t="shared" ref="C230:I230" si="67">SUM(C232+C239)</f>
        <v>236039</v>
      </c>
      <c r="D230" s="20">
        <f t="shared" si="67"/>
        <v>94288</v>
      </c>
      <c r="E230" s="39">
        <f t="shared" si="67"/>
        <v>0</v>
      </c>
      <c r="F230" s="37">
        <f t="shared" si="67"/>
        <v>14941</v>
      </c>
      <c r="G230" s="39">
        <f t="shared" si="67"/>
        <v>0</v>
      </c>
      <c r="H230" s="20">
        <f t="shared" si="67"/>
        <v>76707</v>
      </c>
      <c r="I230" s="39">
        <f t="shared" si="67"/>
        <v>2640</v>
      </c>
    </row>
    <row r="231" spans="1:9" s="54" customFormat="1" ht="13.5" thickBot="1">
      <c r="A231" s="17"/>
      <c r="B231" s="33"/>
      <c r="C231" s="38">
        <f t="shared" ref="C231:I231" si="68">SUM(C240)</f>
        <v>155795</v>
      </c>
      <c r="D231" s="21">
        <f t="shared" si="68"/>
        <v>80041</v>
      </c>
      <c r="E231" s="38">
        <f t="shared" si="68"/>
        <v>0</v>
      </c>
      <c r="F231" s="38">
        <f t="shared" si="68"/>
        <v>14941</v>
      </c>
      <c r="G231" s="38">
        <f t="shared" si="68"/>
        <v>0</v>
      </c>
      <c r="H231" s="21">
        <f t="shared" si="68"/>
        <v>65100</v>
      </c>
      <c r="I231" s="38">
        <f t="shared" si="68"/>
        <v>0</v>
      </c>
    </row>
    <row r="232" spans="1:9" s="54" customFormat="1" ht="13.5" thickBot="1">
      <c r="A232" s="17" t="s">
        <v>7</v>
      </c>
      <c r="B232" s="33" t="s">
        <v>9</v>
      </c>
      <c r="C232" s="38">
        <f t="shared" ref="C232:I232" si="69">SUM(C233:C238)</f>
        <v>2050</v>
      </c>
      <c r="D232" s="38">
        <f t="shared" si="69"/>
        <v>1660</v>
      </c>
      <c r="E232" s="38">
        <f t="shared" si="69"/>
        <v>0</v>
      </c>
      <c r="F232" s="38">
        <f t="shared" si="69"/>
        <v>0</v>
      </c>
      <c r="G232" s="38">
        <f t="shared" si="69"/>
        <v>0</v>
      </c>
      <c r="H232" s="38">
        <f t="shared" si="69"/>
        <v>0</v>
      </c>
      <c r="I232" s="38">
        <f t="shared" si="69"/>
        <v>1660</v>
      </c>
    </row>
    <row r="233" spans="1:9" s="54" customFormat="1" ht="13.5" thickBot="1">
      <c r="A233" s="17" t="s">
        <v>43</v>
      </c>
      <c r="B233" s="24" t="s">
        <v>423</v>
      </c>
      <c r="C233" s="38">
        <v>300</v>
      </c>
      <c r="D233" s="21">
        <f t="shared" ref="D233" si="70">SUM(E233+F233+G233+H233+I233)</f>
        <v>50</v>
      </c>
      <c r="E233" s="38"/>
      <c r="F233" s="38"/>
      <c r="G233" s="38"/>
      <c r="H233" s="21"/>
      <c r="I233" s="38">
        <v>50</v>
      </c>
    </row>
    <row r="234" spans="1:9" s="54" customFormat="1" ht="13.5" thickBot="1">
      <c r="A234" s="17" t="s">
        <v>50</v>
      </c>
      <c r="B234" s="24" t="s">
        <v>274</v>
      </c>
      <c r="C234" s="38">
        <v>350</v>
      </c>
      <c r="D234" s="21">
        <f t="shared" ref="D234:D238" si="71">SUM(E234+F234+G234+H234+I234)</f>
        <v>340</v>
      </c>
      <c r="E234" s="38"/>
      <c r="F234" s="38"/>
      <c r="G234" s="38"/>
      <c r="H234" s="21"/>
      <c r="I234" s="38">
        <v>340</v>
      </c>
    </row>
    <row r="235" spans="1:9" s="54" customFormat="1" ht="13.5" thickBot="1">
      <c r="A235" s="17" t="s">
        <v>51</v>
      </c>
      <c r="B235" s="24" t="s">
        <v>275</v>
      </c>
      <c r="C235" s="38">
        <v>350</v>
      </c>
      <c r="D235" s="21">
        <f t="shared" si="71"/>
        <v>340</v>
      </c>
      <c r="E235" s="38"/>
      <c r="F235" s="38"/>
      <c r="G235" s="38"/>
      <c r="H235" s="21"/>
      <c r="I235" s="38">
        <v>340</v>
      </c>
    </row>
    <row r="236" spans="1:9" s="54" customFormat="1" ht="13.5" thickBot="1">
      <c r="A236" s="17" t="s">
        <v>52</v>
      </c>
      <c r="B236" s="24" t="s">
        <v>278</v>
      </c>
      <c r="C236" s="38">
        <v>350</v>
      </c>
      <c r="D236" s="21">
        <f t="shared" si="71"/>
        <v>250</v>
      </c>
      <c r="E236" s="38"/>
      <c r="F236" s="38"/>
      <c r="G236" s="38"/>
      <c r="H236" s="21"/>
      <c r="I236" s="38">
        <v>250</v>
      </c>
    </row>
    <row r="237" spans="1:9" s="54" customFormat="1" ht="13.5" thickBot="1">
      <c r="A237" s="17" t="s">
        <v>53</v>
      </c>
      <c r="B237" s="24" t="s">
        <v>277</v>
      </c>
      <c r="C237" s="38">
        <v>350</v>
      </c>
      <c r="D237" s="21">
        <f t="shared" si="71"/>
        <v>340</v>
      </c>
      <c r="E237" s="38"/>
      <c r="F237" s="38"/>
      <c r="G237" s="38"/>
      <c r="H237" s="21"/>
      <c r="I237" s="38">
        <v>340</v>
      </c>
    </row>
    <row r="238" spans="1:9" s="54" customFormat="1" ht="13.5" thickBot="1">
      <c r="A238" s="17" t="s">
        <v>84</v>
      </c>
      <c r="B238" s="24" t="s">
        <v>276</v>
      </c>
      <c r="C238" s="38">
        <v>350</v>
      </c>
      <c r="D238" s="21">
        <f t="shared" si="71"/>
        <v>340</v>
      </c>
      <c r="E238" s="38"/>
      <c r="F238" s="38"/>
      <c r="G238" s="38"/>
      <c r="H238" s="21"/>
      <c r="I238" s="38">
        <v>340</v>
      </c>
    </row>
    <row r="239" spans="1:9" s="53" customFormat="1" ht="13.5" customHeight="1">
      <c r="A239" s="16" t="s">
        <v>11</v>
      </c>
      <c r="B239" s="32" t="s">
        <v>12</v>
      </c>
      <c r="C239" s="39">
        <f>SUM(C241+C243+C245+C247+C249+C251+C253+C255+C257+C259+C261+C263+C265)</f>
        <v>233989</v>
      </c>
      <c r="D239" s="39">
        <f t="shared" ref="D239:I240" si="72">SUM(D241+D243+D245+D247+D249+D251+D253+D255+D257+D259+D261+D263+D265)</f>
        <v>92628</v>
      </c>
      <c r="E239" s="39">
        <f t="shared" si="72"/>
        <v>0</v>
      </c>
      <c r="F239" s="39">
        <f t="shared" si="72"/>
        <v>14941</v>
      </c>
      <c r="G239" s="39">
        <f t="shared" si="72"/>
        <v>0</v>
      </c>
      <c r="H239" s="39">
        <f t="shared" si="72"/>
        <v>76707</v>
      </c>
      <c r="I239" s="39">
        <f t="shared" si="72"/>
        <v>980</v>
      </c>
    </row>
    <row r="240" spans="1:9" s="53" customFormat="1" ht="14.25" customHeight="1" thickBot="1">
      <c r="A240" s="17"/>
      <c r="B240" s="33"/>
      <c r="C240" s="38">
        <f>SUM(C242+C244+C246+C248+C250+C252+C254+C256+C258+C260+C262+C264+C266)</f>
        <v>155795</v>
      </c>
      <c r="D240" s="38">
        <f t="shared" si="72"/>
        <v>80041</v>
      </c>
      <c r="E240" s="38">
        <f t="shared" si="72"/>
        <v>0</v>
      </c>
      <c r="F240" s="38">
        <f t="shared" si="72"/>
        <v>14941</v>
      </c>
      <c r="G240" s="38">
        <f t="shared" si="72"/>
        <v>0</v>
      </c>
      <c r="H240" s="38">
        <f t="shared" si="72"/>
        <v>65100</v>
      </c>
      <c r="I240" s="38">
        <f t="shared" si="72"/>
        <v>0</v>
      </c>
    </row>
    <row r="241" spans="1:9" s="53" customFormat="1" ht="13.5" customHeight="1">
      <c r="A241" s="26" t="s">
        <v>43</v>
      </c>
      <c r="B241" s="35" t="s">
        <v>327</v>
      </c>
      <c r="C241" s="39">
        <v>13511</v>
      </c>
      <c r="D241" s="20">
        <f t="shared" ref="D241:D256" si="73">SUM(E241+F241+G241+H241+I241)</f>
        <v>16423</v>
      </c>
      <c r="E241" s="39"/>
      <c r="F241" s="20">
        <v>7600</v>
      </c>
      <c r="G241" s="39"/>
      <c r="H241" s="20">
        <v>8823</v>
      </c>
      <c r="I241" s="39">
        <v>0</v>
      </c>
    </row>
    <row r="242" spans="1:9" s="53" customFormat="1" ht="14.25" customHeight="1" thickBot="1">
      <c r="A242" s="17"/>
      <c r="B242" s="52" t="s">
        <v>299</v>
      </c>
      <c r="C242" s="38">
        <v>10659</v>
      </c>
      <c r="D242" s="21">
        <f t="shared" si="73"/>
        <v>15600</v>
      </c>
      <c r="E242" s="38"/>
      <c r="F242" s="21">
        <v>7600</v>
      </c>
      <c r="G242" s="38"/>
      <c r="H242" s="21">
        <v>8000</v>
      </c>
      <c r="I242" s="38">
        <v>0</v>
      </c>
    </row>
    <row r="243" spans="1:9" s="53" customFormat="1" ht="13.5" customHeight="1">
      <c r="A243" s="26" t="s">
        <v>42</v>
      </c>
      <c r="B243" s="35" t="s">
        <v>137</v>
      </c>
      <c r="C243" s="39">
        <v>13241</v>
      </c>
      <c r="D243" s="20">
        <f t="shared" si="73"/>
        <v>8280</v>
      </c>
      <c r="E243" s="39"/>
      <c r="F243" s="20"/>
      <c r="G243" s="39"/>
      <c r="H243" s="20">
        <v>8280</v>
      </c>
      <c r="I243" s="39">
        <v>0</v>
      </c>
    </row>
    <row r="244" spans="1:9" s="53" customFormat="1" ht="14.25" customHeight="1" thickBot="1">
      <c r="A244" s="17"/>
      <c r="B244" s="52" t="s">
        <v>298</v>
      </c>
      <c r="C244" s="38">
        <v>10311</v>
      </c>
      <c r="D244" s="21">
        <f t="shared" si="73"/>
        <v>8000</v>
      </c>
      <c r="E244" s="38"/>
      <c r="F244" s="21"/>
      <c r="G244" s="38"/>
      <c r="H244" s="21">
        <v>8000</v>
      </c>
      <c r="I244" s="38">
        <v>0</v>
      </c>
    </row>
    <row r="245" spans="1:9" s="53" customFormat="1" ht="13.5" customHeight="1">
      <c r="A245" s="26" t="s">
        <v>44</v>
      </c>
      <c r="B245" s="35" t="s">
        <v>328</v>
      </c>
      <c r="C245" s="39">
        <v>13027</v>
      </c>
      <c r="D245" s="20">
        <f t="shared" si="73"/>
        <v>13800</v>
      </c>
      <c r="E245" s="39"/>
      <c r="F245" s="20">
        <v>6700</v>
      </c>
      <c r="G245" s="39"/>
      <c r="H245" s="20">
        <v>7100</v>
      </c>
      <c r="I245" s="39">
        <v>0</v>
      </c>
    </row>
    <row r="246" spans="1:9" s="53" customFormat="1" ht="15.75" customHeight="1" thickBot="1">
      <c r="A246" s="17"/>
      <c r="B246" s="52" t="s">
        <v>301</v>
      </c>
      <c r="C246" s="38">
        <v>10349</v>
      </c>
      <c r="D246" s="21">
        <f t="shared" si="73"/>
        <v>13200</v>
      </c>
      <c r="E246" s="38"/>
      <c r="F246" s="21">
        <v>6700</v>
      </c>
      <c r="G246" s="38"/>
      <c r="H246" s="21">
        <v>6500</v>
      </c>
      <c r="I246" s="38">
        <v>0</v>
      </c>
    </row>
    <row r="247" spans="1:9" s="53" customFormat="1" ht="13.5" customHeight="1">
      <c r="A247" s="26" t="s">
        <v>45</v>
      </c>
      <c r="B247" s="104" t="s">
        <v>196</v>
      </c>
      <c r="C247" s="39">
        <v>37496</v>
      </c>
      <c r="D247" s="20">
        <f t="shared" si="73"/>
        <v>25695</v>
      </c>
      <c r="E247" s="39"/>
      <c r="F247" s="39"/>
      <c r="G247" s="39"/>
      <c r="H247" s="110">
        <v>25175</v>
      </c>
      <c r="I247" s="39">
        <v>520</v>
      </c>
    </row>
    <row r="248" spans="1:9" s="53" customFormat="1" ht="52.5" customHeight="1" thickBot="1">
      <c r="A248" s="17"/>
      <c r="B248" s="52" t="s">
        <v>287</v>
      </c>
      <c r="C248" s="38">
        <v>21548</v>
      </c>
      <c r="D248" s="21">
        <f t="shared" si="73"/>
        <v>20000</v>
      </c>
      <c r="E248" s="38"/>
      <c r="F248" s="38"/>
      <c r="G248" s="38"/>
      <c r="H248" s="93">
        <v>20000</v>
      </c>
      <c r="I248" s="38">
        <v>0</v>
      </c>
    </row>
    <row r="249" spans="1:9" s="53" customFormat="1" ht="13.5" customHeight="1">
      <c r="A249" s="26" t="s">
        <v>46</v>
      </c>
      <c r="B249" s="104" t="s">
        <v>194</v>
      </c>
      <c r="C249" s="39">
        <v>27231</v>
      </c>
      <c r="D249" s="20">
        <f t="shared" si="73"/>
        <v>19391</v>
      </c>
      <c r="E249" s="39"/>
      <c r="F249" s="39"/>
      <c r="G249" s="39"/>
      <c r="H249" s="92">
        <v>18971</v>
      </c>
      <c r="I249" s="39">
        <v>420</v>
      </c>
    </row>
    <row r="250" spans="1:9" s="53" customFormat="1" ht="55.5" customHeight="1" thickBot="1">
      <c r="A250" s="17"/>
      <c r="B250" s="52" t="s">
        <v>286</v>
      </c>
      <c r="C250" s="38">
        <v>16008</v>
      </c>
      <c r="D250" s="21">
        <f t="shared" si="73"/>
        <v>15000</v>
      </c>
      <c r="E250" s="38"/>
      <c r="F250" s="38"/>
      <c r="G250" s="38"/>
      <c r="H250" s="93">
        <v>15000</v>
      </c>
      <c r="I250" s="38">
        <v>0</v>
      </c>
    </row>
    <row r="251" spans="1:9" s="53" customFormat="1" ht="13.5" customHeight="1">
      <c r="A251" s="26" t="s">
        <v>48</v>
      </c>
      <c r="B251" s="35" t="s">
        <v>142</v>
      </c>
      <c r="C251" s="39">
        <v>11619</v>
      </c>
      <c r="D251" s="20">
        <f t="shared" si="73"/>
        <v>2100</v>
      </c>
      <c r="E251" s="39"/>
      <c r="F251" s="39"/>
      <c r="G251" s="39"/>
      <c r="H251" s="92">
        <v>2100</v>
      </c>
      <c r="I251" s="39">
        <v>0</v>
      </c>
    </row>
    <row r="252" spans="1:9" s="53" customFormat="1" ht="14.25" customHeight="1" thickBot="1">
      <c r="A252" s="17"/>
      <c r="B252" s="52" t="s">
        <v>255</v>
      </c>
      <c r="C252" s="38">
        <v>10375</v>
      </c>
      <c r="D252" s="21">
        <f t="shared" si="73"/>
        <v>1800</v>
      </c>
      <c r="E252" s="38"/>
      <c r="F252" s="38"/>
      <c r="G252" s="38"/>
      <c r="H252" s="93">
        <v>1800</v>
      </c>
      <c r="I252" s="38">
        <v>0</v>
      </c>
    </row>
    <row r="253" spans="1:9" s="53" customFormat="1" ht="13.5" customHeight="1">
      <c r="A253" s="26" t="s">
        <v>49</v>
      </c>
      <c r="B253" s="35" t="s">
        <v>144</v>
      </c>
      <c r="C253" s="39">
        <v>7599</v>
      </c>
      <c r="D253" s="20">
        <f t="shared" si="73"/>
        <v>321</v>
      </c>
      <c r="E253" s="39"/>
      <c r="F253" s="39"/>
      <c r="G253" s="39"/>
      <c r="H253" s="119">
        <v>321</v>
      </c>
      <c r="I253" s="39">
        <v>0</v>
      </c>
    </row>
    <row r="254" spans="1:9" s="53" customFormat="1" ht="14.25" customHeight="1" thickBot="1">
      <c r="A254" s="17"/>
      <c r="B254" s="52" t="s">
        <v>256</v>
      </c>
      <c r="C254" s="38">
        <v>7088</v>
      </c>
      <c r="D254" s="21">
        <f t="shared" si="73"/>
        <v>300</v>
      </c>
      <c r="E254" s="38"/>
      <c r="F254" s="38"/>
      <c r="G254" s="38"/>
      <c r="H254" s="91">
        <v>300</v>
      </c>
      <c r="I254" s="38">
        <v>0</v>
      </c>
    </row>
    <row r="255" spans="1:9" s="53" customFormat="1" ht="13.5" customHeight="1">
      <c r="A255" s="26" t="s">
        <v>50</v>
      </c>
      <c r="B255" s="35" t="s">
        <v>326</v>
      </c>
      <c r="C255" s="39">
        <v>17333</v>
      </c>
      <c r="D255" s="20">
        <f t="shared" si="73"/>
        <v>4734</v>
      </c>
      <c r="E255" s="39"/>
      <c r="F255" s="39">
        <v>641</v>
      </c>
      <c r="G255" s="39"/>
      <c r="H255" s="20">
        <v>4093</v>
      </c>
      <c r="I255" s="39">
        <v>0</v>
      </c>
    </row>
    <row r="256" spans="1:9" s="53" customFormat="1" ht="14.25" customHeight="1" thickBot="1">
      <c r="A256" s="17"/>
      <c r="B256" s="52" t="s">
        <v>145</v>
      </c>
      <c r="C256" s="38">
        <v>12965</v>
      </c>
      <c r="D256" s="21">
        <f t="shared" si="73"/>
        <v>4641</v>
      </c>
      <c r="E256" s="38"/>
      <c r="F256" s="38">
        <v>641</v>
      </c>
      <c r="G256" s="38"/>
      <c r="H256" s="21">
        <v>4000</v>
      </c>
      <c r="I256" s="38">
        <v>0</v>
      </c>
    </row>
    <row r="257" spans="1:9" s="53" customFormat="1" ht="13.5" customHeight="1">
      <c r="A257" s="26" t="s">
        <v>52</v>
      </c>
      <c r="B257" s="35" t="s">
        <v>148</v>
      </c>
      <c r="C257" s="39">
        <v>16814</v>
      </c>
      <c r="D257" s="20">
        <f>SUM(E257+F257+G257+H257+I257)</f>
        <v>1844</v>
      </c>
      <c r="E257" s="39"/>
      <c r="F257" s="39"/>
      <c r="G257" s="39"/>
      <c r="H257" s="20">
        <v>1844</v>
      </c>
      <c r="I257" s="39">
        <v>0</v>
      </c>
    </row>
    <row r="258" spans="1:9" s="53" customFormat="1" ht="14.25" customHeight="1" thickBot="1">
      <c r="A258" s="17"/>
      <c r="B258" s="52" t="s">
        <v>261</v>
      </c>
      <c r="C258" s="38">
        <v>15811</v>
      </c>
      <c r="D258" s="21">
        <f>SUM(E258+F258+G258+H258+I258)</f>
        <v>1500</v>
      </c>
      <c r="E258" s="38"/>
      <c r="F258" s="38"/>
      <c r="G258" s="38"/>
      <c r="H258" s="21">
        <v>1500</v>
      </c>
      <c r="I258" s="38">
        <v>0</v>
      </c>
    </row>
    <row r="259" spans="1:9" s="53" customFormat="1" ht="13.5" customHeight="1">
      <c r="A259" s="26" t="s">
        <v>53</v>
      </c>
      <c r="B259" s="35" t="s">
        <v>319</v>
      </c>
      <c r="C259" s="39">
        <v>22513</v>
      </c>
      <c r="D259" s="20">
        <f t="shared" ref="D259:D266" si="74">SUM(E259+F259+G259+H259+I259)</f>
        <v>10</v>
      </c>
      <c r="E259" s="39"/>
      <c r="F259" s="39"/>
      <c r="G259" s="39"/>
      <c r="H259" s="20"/>
      <c r="I259" s="39">
        <v>10</v>
      </c>
    </row>
    <row r="260" spans="1:9" s="53" customFormat="1" ht="14.25" customHeight="1" thickBot="1">
      <c r="A260" s="17"/>
      <c r="B260" s="52" t="s">
        <v>368</v>
      </c>
      <c r="C260" s="38">
        <v>12423</v>
      </c>
      <c r="D260" s="21">
        <f t="shared" si="74"/>
        <v>0</v>
      </c>
      <c r="E260" s="38"/>
      <c r="F260" s="38"/>
      <c r="G260" s="38"/>
      <c r="H260" s="21"/>
      <c r="I260" s="38">
        <v>0</v>
      </c>
    </row>
    <row r="261" spans="1:9" s="53" customFormat="1" ht="13.5" customHeight="1">
      <c r="A261" s="26" t="s">
        <v>84</v>
      </c>
      <c r="B261" s="35" t="s">
        <v>320</v>
      </c>
      <c r="C261" s="39">
        <v>22170</v>
      </c>
      <c r="D261" s="20">
        <f t="shared" si="74"/>
        <v>10</v>
      </c>
      <c r="E261" s="39"/>
      <c r="F261" s="39"/>
      <c r="G261" s="39"/>
      <c r="H261" s="20"/>
      <c r="I261" s="39">
        <v>10</v>
      </c>
    </row>
    <row r="262" spans="1:9" s="53" customFormat="1" ht="14.25" customHeight="1" thickBot="1">
      <c r="A262" s="17"/>
      <c r="B262" s="52" t="s">
        <v>367</v>
      </c>
      <c r="C262" s="38">
        <v>12559</v>
      </c>
      <c r="D262" s="21">
        <f t="shared" si="74"/>
        <v>0</v>
      </c>
      <c r="E262" s="38"/>
      <c r="F262" s="38"/>
      <c r="G262" s="38"/>
      <c r="H262" s="21"/>
      <c r="I262" s="38">
        <v>0</v>
      </c>
    </row>
    <row r="263" spans="1:9" s="53" customFormat="1" ht="13.5" customHeight="1">
      <c r="A263" s="26" t="s">
        <v>54</v>
      </c>
      <c r="B263" s="35" t="s">
        <v>321</v>
      </c>
      <c r="C263" s="39">
        <v>15916</v>
      </c>
      <c r="D263" s="20">
        <f t="shared" si="74"/>
        <v>10</v>
      </c>
      <c r="E263" s="39"/>
      <c r="F263" s="39"/>
      <c r="G263" s="39"/>
      <c r="H263" s="20"/>
      <c r="I263" s="39">
        <v>10</v>
      </c>
    </row>
    <row r="264" spans="1:9" s="53" customFormat="1" ht="14.25" customHeight="1" thickBot="1">
      <c r="A264" s="17"/>
      <c r="B264" s="52" t="s">
        <v>322</v>
      </c>
      <c r="C264" s="38">
        <v>7984</v>
      </c>
      <c r="D264" s="21">
        <f t="shared" si="74"/>
        <v>0</v>
      </c>
      <c r="E264" s="38"/>
      <c r="F264" s="38"/>
      <c r="G264" s="38"/>
      <c r="H264" s="21"/>
      <c r="I264" s="38">
        <v>0</v>
      </c>
    </row>
    <row r="265" spans="1:9" s="53" customFormat="1" ht="13.5" customHeight="1">
      <c r="A265" s="26" t="s">
        <v>58</v>
      </c>
      <c r="B265" s="35" t="s">
        <v>276</v>
      </c>
      <c r="C265" s="39">
        <v>15519</v>
      </c>
      <c r="D265" s="20">
        <f t="shared" si="74"/>
        <v>10</v>
      </c>
      <c r="E265" s="39"/>
      <c r="F265" s="39"/>
      <c r="G265" s="39"/>
      <c r="H265" s="20"/>
      <c r="I265" s="39">
        <v>10</v>
      </c>
    </row>
    <row r="266" spans="1:9" s="53" customFormat="1" ht="14.25" customHeight="1" thickBot="1">
      <c r="A266" s="17"/>
      <c r="B266" s="52" t="s">
        <v>323</v>
      </c>
      <c r="C266" s="38">
        <v>7715</v>
      </c>
      <c r="D266" s="21">
        <f t="shared" si="74"/>
        <v>0</v>
      </c>
      <c r="E266" s="38"/>
      <c r="F266" s="38"/>
      <c r="G266" s="38"/>
      <c r="H266" s="21"/>
      <c r="I266" s="38">
        <v>0</v>
      </c>
    </row>
    <row r="267" spans="1:9" s="54" customFormat="1" ht="13.5" customHeight="1">
      <c r="A267" s="26"/>
      <c r="B267" s="35" t="s">
        <v>75</v>
      </c>
      <c r="C267" s="39">
        <f t="shared" ref="C267:I268" si="75">SUM(C269+C275)</f>
        <v>30384</v>
      </c>
      <c r="D267" s="39">
        <f t="shared" si="75"/>
        <v>12070</v>
      </c>
      <c r="E267" s="39">
        <f t="shared" si="75"/>
        <v>0</v>
      </c>
      <c r="F267" s="39">
        <f t="shared" si="75"/>
        <v>0</v>
      </c>
      <c r="G267" s="39">
        <f t="shared" si="75"/>
        <v>0</v>
      </c>
      <c r="H267" s="39">
        <f t="shared" si="75"/>
        <v>0</v>
      </c>
      <c r="I267" s="39">
        <f t="shared" si="75"/>
        <v>12070</v>
      </c>
    </row>
    <row r="268" spans="1:9" s="54" customFormat="1" ht="13.5" thickBot="1">
      <c r="A268" s="17"/>
      <c r="B268" s="24"/>
      <c r="C268" s="38">
        <f t="shared" si="75"/>
        <v>24852</v>
      </c>
      <c r="D268" s="38">
        <f t="shared" si="75"/>
        <v>10600</v>
      </c>
      <c r="E268" s="38">
        <f t="shared" si="75"/>
        <v>0</v>
      </c>
      <c r="F268" s="38">
        <f t="shared" si="75"/>
        <v>0</v>
      </c>
      <c r="G268" s="38">
        <f t="shared" si="75"/>
        <v>0</v>
      </c>
      <c r="H268" s="38">
        <f t="shared" si="75"/>
        <v>0</v>
      </c>
      <c r="I268" s="38">
        <f t="shared" si="75"/>
        <v>10600</v>
      </c>
    </row>
    <row r="269" spans="1:9" s="54" customFormat="1" ht="12.75">
      <c r="A269" s="26" t="s">
        <v>14</v>
      </c>
      <c r="B269" s="12" t="s">
        <v>113</v>
      </c>
      <c r="C269" s="39">
        <f>SUM(C271+C273)</f>
        <v>11873</v>
      </c>
      <c r="D269" s="39">
        <f t="shared" ref="D269:I270" si="76">SUM(D271+D273)</f>
        <v>3005</v>
      </c>
      <c r="E269" s="39">
        <f t="shared" si="76"/>
        <v>0</v>
      </c>
      <c r="F269" s="39">
        <f t="shared" si="76"/>
        <v>0</v>
      </c>
      <c r="G269" s="39">
        <f t="shared" si="76"/>
        <v>0</v>
      </c>
      <c r="H269" s="39">
        <f t="shared" si="76"/>
        <v>0</v>
      </c>
      <c r="I269" s="39">
        <f t="shared" si="76"/>
        <v>3005</v>
      </c>
    </row>
    <row r="270" spans="1:9" s="54" customFormat="1" ht="13.5" thickBot="1">
      <c r="A270" s="17"/>
      <c r="B270" s="33"/>
      <c r="C270" s="38">
        <f>SUM(C272+C274)</f>
        <v>8747</v>
      </c>
      <c r="D270" s="38">
        <f t="shared" si="76"/>
        <v>2500</v>
      </c>
      <c r="E270" s="38">
        <f t="shared" si="76"/>
        <v>0</v>
      </c>
      <c r="F270" s="38">
        <f t="shared" si="76"/>
        <v>0</v>
      </c>
      <c r="G270" s="38">
        <f t="shared" si="76"/>
        <v>0</v>
      </c>
      <c r="H270" s="38">
        <f t="shared" si="76"/>
        <v>0</v>
      </c>
      <c r="I270" s="38">
        <f t="shared" si="76"/>
        <v>2500</v>
      </c>
    </row>
    <row r="271" spans="1:9" s="88" customFormat="1" ht="14.25" customHeight="1">
      <c r="A271" s="84" t="s">
        <v>43</v>
      </c>
      <c r="B271" s="120" t="s">
        <v>216</v>
      </c>
      <c r="C271" s="85">
        <v>5926</v>
      </c>
      <c r="D271" s="86">
        <f t="shared" ref="D271:D274" si="77">SUM(E271+F271+G271+H271+I271)</f>
        <v>5</v>
      </c>
      <c r="E271" s="87"/>
      <c r="F271" s="87"/>
      <c r="G271" s="87"/>
      <c r="H271" s="86"/>
      <c r="I271" s="87">
        <v>5</v>
      </c>
    </row>
    <row r="272" spans="1:9" s="88" customFormat="1" ht="13.5" thickBot="1">
      <c r="A272" s="89"/>
      <c r="B272" s="52" t="s">
        <v>343</v>
      </c>
      <c r="C272" s="90">
        <v>3429</v>
      </c>
      <c r="D272" s="91">
        <f t="shared" si="77"/>
        <v>0</v>
      </c>
      <c r="E272" s="90"/>
      <c r="F272" s="90"/>
      <c r="G272" s="90"/>
      <c r="H272" s="91"/>
      <c r="I272" s="90">
        <v>0</v>
      </c>
    </row>
    <row r="273" spans="1:9" s="88" customFormat="1" ht="14.25" customHeight="1">
      <c r="A273" s="84" t="s">
        <v>42</v>
      </c>
      <c r="B273" s="120" t="s">
        <v>180</v>
      </c>
      <c r="C273" s="85">
        <v>5947</v>
      </c>
      <c r="D273" s="86">
        <f t="shared" si="77"/>
        <v>3000</v>
      </c>
      <c r="E273" s="87"/>
      <c r="F273" s="87"/>
      <c r="G273" s="87"/>
      <c r="H273" s="86"/>
      <c r="I273" s="87">
        <v>3000</v>
      </c>
    </row>
    <row r="274" spans="1:9" s="88" customFormat="1" ht="13.5" thickBot="1">
      <c r="A274" s="89"/>
      <c r="B274" s="52" t="s">
        <v>264</v>
      </c>
      <c r="C274" s="90">
        <v>5318</v>
      </c>
      <c r="D274" s="91">
        <f t="shared" si="77"/>
        <v>2500</v>
      </c>
      <c r="E274" s="90"/>
      <c r="F274" s="90"/>
      <c r="G274" s="90"/>
      <c r="H274" s="91"/>
      <c r="I274" s="90">
        <v>2500</v>
      </c>
    </row>
    <row r="275" spans="1:9" s="54" customFormat="1" ht="13.5" customHeight="1">
      <c r="A275" s="16" t="s">
        <v>15</v>
      </c>
      <c r="B275" s="32" t="s">
        <v>16</v>
      </c>
      <c r="C275" s="39">
        <f t="shared" ref="C275:I275" si="78">SUM(C277+C281)</f>
        <v>18511</v>
      </c>
      <c r="D275" s="39">
        <f t="shared" si="78"/>
        <v>9065</v>
      </c>
      <c r="E275" s="39">
        <f t="shared" si="78"/>
        <v>0</v>
      </c>
      <c r="F275" s="39">
        <f t="shared" si="78"/>
        <v>0</v>
      </c>
      <c r="G275" s="39">
        <f t="shared" si="78"/>
        <v>0</v>
      </c>
      <c r="H275" s="39">
        <f t="shared" si="78"/>
        <v>0</v>
      </c>
      <c r="I275" s="39">
        <f t="shared" si="78"/>
        <v>9065</v>
      </c>
    </row>
    <row r="276" spans="1:9" s="54" customFormat="1" ht="13.5" thickBot="1">
      <c r="A276" s="17"/>
      <c r="B276" s="33"/>
      <c r="C276" s="38">
        <f>SUM(C282)</f>
        <v>16105</v>
      </c>
      <c r="D276" s="38">
        <f t="shared" ref="D276:I276" si="79">SUM(D282)</f>
        <v>8100</v>
      </c>
      <c r="E276" s="38">
        <f t="shared" si="79"/>
        <v>0</v>
      </c>
      <c r="F276" s="38">
        <f t="shared" si="79"/>
        <v>0</v>
      </c>
      <c r="G276" s="38">
        <f t="shared" si="79"/>
        <v>0</v>
      </c>
      <c r="H276" s="38">
        <f t="shared" si="79"/>
        <v>0</v>
      </c>
      <c r="I276" s="38">
        <f t="shared" si="79"/>
        <v>8100</v>
      </c>
    </row>
    <row r="277" spans="1:9" s="54" customFormat="1" ht="13.5" thickBot="1">
      <c r="A277" s="17" t="s">
        <v>7</v>
      </c>
      <c r="B277" s="33" t="s">
        <v>9</v>
      </c>
      <c r="C277" s="38">
        <f>SUM(C278:C280)</f>
        <v>600</v>
      </c>
      <c r="D277" s="38">
        <f t="shared" ref="D277:I277" si="80">SUM(D278:D280)</f>
        <v>465</v>
      </c>
      <c r="E277" s="38">
        <f t="shared" si="80"/>
        <v>0</v>
      </c>
      <c r="F277" s="38">
        <f t="shared" si="80"/>
        <v>0</v>
      </c>
      <c r="G277" s="38">
        <f t="shared" si="80"/>
        <v>0</v>
      </c>
      <c r="H277" s="38">
        <f t="shared" si="80"/>
        <v>0</v>
      </c>
      <c r="I277" s="38">
        <f t="shared" si="80"/>
        <v>465</v>
      </c>
    </row>
    <row r="278" spans="1:9" s="54" customFormat="1" ht="13.5" thickBot="1">
      <c r="A278" s="17" t="s">
        <v>43</v>
      </c>
      <c r="B278" s="33" t="s">
        <v>421</v>
      </c>
      <c r="C278" s="38">
        <v>100</v>
      </c>
      <c r="D278" s="21">
        <f t="shared" ref="D278:D279" si="81">SUM(E278+F278+G278+H278+I278)</f>
        <v>100</v>
      </c>
      <c r="E278" s="38"/>
      <c r="F278" s="38"/>
      <c r="G278" s="38"/>
      <c r="H278" s="21"/>
      <c r="I278" s="38">
        <v>100</v>
      </c>
    </row>
    <row r="279" spans="1:9" s="54" customFormat="1" ht="13.5" thickBot="1">
      <c r="A279" s="17" t="s">
        <v>42</v>
      </c>
      <c r="B279" s="33" t="s">
        <v>422</v>
      </c>
      <c r="C279" s="38">
        <v>300</v>
      </c>
      <c r="D279" s="21">
        <f t="shared" si="81"/>
        <v>300</v>
      </c>
      <c r="E279" s="38"/>
      <c r="F279" s="38"/>
      <c r="G279" s="38"/>
      <c r="H279" s="21"/>
      <c r="I279" s="38">
        <v>300</v>
      </c>
    </row>
    <row r="280" spans="1:9" s="54" customFormat="1" ht="13.5" thickBot="1">
      <c r="A280" s="17" t="s">
        <v>46</v>
      </c>
      <c r="B280" s="24" t="s">
        <v>216</v>
      </c>
      <c r="C280" s="38">
        <v>200</v>
      </c>
      <c r="D280" s="21">
        <f>SUM(E280+F280+G280+H280+I280)</f>
        <v>65</v>
      </c>
      <c r="E280" s="38"/>
      <c r="F280" s="38"/>
      <c r="G280" s="38"/>
      <c r="H280" s="21"/>
      <c r="I280" s="38">
        <v>65</v>
      </c>
    </row>
    <row r="281" spans="1:9" s="53" customFormat="1" ht="13.5" customHeight="1">
      <c r="A281" s="16" t="s">
        <v>11</v>
      </c>
      <c r="B281" s="32" t="s">
        <v>12</v>
      </c>
      <c r="C281" s="39">
        <f>SUM(C283+C285)</f>
        <v>17911</v>
      </c>
      <c r="D281" s="39">
        <f t="shared" ref="D281:I282" si="82">SUM(D283+D285)</f>
        <v>8600</v>
      </c>
      <c r="E281" s="39">
        <f t="shared" si="82"/>
        <v>0</v>
      </c>
      <c r="F281" s="39">
        <f t="shared" si="82"/>
        <v>0</v>
      </c>
      <c r="G281" s="39">
        <f t="shared" si="82"/>
        <v>0</v>
      </c>
      <c r="H281" s="39">
        <f t="shared" si="82"/>
        <v>0</v>
      </c>
      <c r="I281" s="39">
        <f t="shared" si="82"/>
        <v>8600</v>
      </c>
    </row>
    <row r="282" spans="1:9" s="53" customFormat="1" ht="14.25" customHeight="1" thickBot="1">
      <c r="A282" s="17"/>
      <c r="B282" s="33"/>
      <c r="C282" s="38">
        <f>SUM(C284+C286)</f>
        <v>16105</v>
      </c>
      <c r="D282" s="38">
        <f t="shared" si="82"/>
        <v>8100</v>
      </c>
      <c r="E282" s="38">
        <f t="shared" si="82"/>
        <v>0</v>
      </c>
      <c r="F282" s="38">
        <f t="shared" si="82"/>
        <v>0</v>
      </c>
      <c r="G282" s="38">
        <f t="shared" si="82"/>
        <v>0</v>
      </c>
      <c r="H282" s="38">
        <f t="shared" si="82"/>
        <v>0</v>
      </c>
      <c r="I282" s="38">
        <f t="shared" si="82"/>
        <v>8100</v>
      </c>
    </row>
    <row r="283" spans="1:9" s="53" customFormat="1" ht="14.25" customHeight="1">
      <c r="A283" s="26" t="s">
        <v>42</v>
      </c>
      <c r="B283" s="35" t="s">
        <v>119</v>
      </c>
      <c r="C283" s="39">
        <v>14911</v>
      </c>
      <c r="D283" s="20">
        <f t="shared" ref="D283:D286" si="83">SUM(E283+F283+G283+H283+I283)</f>
        <v>6400</v>
      </c>
      <c r="E283" s="39"/>
      <c r="F283" s="39"/>
      <c r="G283" s="39"/>
      <c r="H283" s="20"/>
      <c r="I283" s="39">
        <v>6400</v>
      </c>
    </row>
    <row r="284" spans="1:9" s="53" customFormat="1" ht="14.25" customHeight="1" thickBot="1">
      <c r="A284" s="17"/>
      <c r="B284" s="52" t="s">
        <v>117</v>
      </c>
      <c r="C284" s="38">
        <v>13605</v>
      </c>
      <c r="D284" s="21">
        <f t="shared" si="83"/>
        <v>6100</v>
      </c>
      <c r="E284" s="38"/>
      <c r="F284" s="38"/>
      <c r="G284" s="38"/>
      <c r="H284" s="21"/>
      <c r="I284" s="38">
        <v>6100</v>
      </c>
    </row>
    <row r="285" spans="1:9" s="53" customFormat="1" ht="14.25" customHeight="1">
      <c r="A285" s="26" t="s">
        <v>44</v>
      </c>
      <c r="B285" s="35" t="s">
        <v>162</v>
      </c>
      <c r="C285" s="39">
        <v>3000</v>
      </c>
      <c r="D285" s="20">
        <f t="shared" si="83"/>
        <v>2200</v>
      </c>
      <c r="E285" s="39"/>
      <c r="F285" s="39"/>
      <c r="G285" s="39"/>
      <c r="H285" s="20"/>
      <c r="I285" s="39">
        <v>2200</v>
      </c>
    </row>
    <row r="286" spans="1:9" s="53" customFormat="1" ht="14.25" customHeight="1" thickBot="1">
      <c r="A286" s="17"/>
      <c r="B286" s="52" t="s">
        <v>163</v>
      </c>
      <c r="C286" s="38">
        <v>2500</v>
      </c>
      <c r="D286" s="21">
        <f t="shared" si="83"/>
        <v>2000</v>
      </c>
      <c r="E286" s="38"/>
      <c r="F286" s="38"/>
      <c r="G286" s="38"/>
      <c r="H286" s="21"/>
      <c r="I286" s="38">
        <v>2000</v>
      </c>
    </row>
    <row r="287" spans="1:9" s="54" customFormat="1" ht="13.5" customHeight="1">
      <c r="A287" s="26"/>
      <c r="B287" s="35" t="s">
        <v>76</v>
      </c>
      <c r="C287" s="39">
        <f>SUM(C289+C293)</f>
        <v>321273</v>
      </c>
      <c r="D287" s="39">
        <f t="shared" ref="D287:I288" si="84">SUM(D289+D293)</f>
        <v>74712</v>
      </c>
      <c r="E287" s="39">
        <f t="shared" si="84"/>
        <v>6679</v>
      </c>
      <c r="F287" s="39">
        <f t="shared" si="84"/>
        <v>0</v>
      </c>
      <c r="G287" s="39">
        <f t="shared" si="84"/>
        <v>0</v>
      </c>
      <c r="H287" s="39">
        <f t="shared" si="84"/>
        <v>60430</v>
      </c>
      <c r="I287" s="39">
        <f t="shared" si="84"/>
        <v>7603</v>
      </c>
    </row>
    <row r="288" spans="1:9" s="54" customFormat="1" ht="13.5" thickBot="1">
      <c r="A288" s="17"/>
      <c r="B288" s="24"/>
      <c r="C288" s="38">
        <f>SUM(C290+C294)</f>
        <v>146236</v>
      </c>
      <c r="D288" s="38">
        <f t="shared" si="84"/>
        <v>36696</v>
      </c>
      <c r="E288" s="38">
        <f t="shared" si="84"/>
        <v>1766</v>
      </c>
      <c r="F288" s="38">
        <f t="shared" si="84"/>
        <v>0</v>
      </c>
      <c r="G288" s="38">
        <f t="shared" si="84"/>
        <v>0</v>
      </c>
      <c r="H288" s="38">
        <f t="shared" si="84"/>
        <v>34400</v>
      </c>
      <c r="I288" s="38">
        <f t="shared" si="84"/>
        <v>530</v>
      </c>
    </row>
    <row r="289" spans="1:9" s="54" customFormat="1" ht="12.75">
      <c r="A289" s="26" t="s">
        <v>14</v>
      </c>
      <c r="B289" s="12" t="s">
        <v>113</v>
      </c>
      <c r="C289" s="39">
        <f>SUM(C291)</f>
        <v>700</v>
      </c>
      <c r="D289" s="39">
        <f t="shared" ref="D289:I290" si="85">SUM(D291)</f>
        <v>700</v>
      </c>
      <c r="E289" s="39">
        <f t="shared" si="85"/>
        <v>700</v>
      </c>
      <c r="F289" s="39">
        <f t="shared" si="85"/>
        <v>0</v>
      </c>
      <c r="G289" s="39">
        <f t="shared" si="85"/>
        <v>0</v>
      </c>
      <c r="H289" s="39">
        <f t="shared" si="85"/>
        <v>0</v>
      </c>
      <c r="I289" s="39">
        <f t="shared" si="85"/>
        <v>0</v>
      </c>
    </row>
    <row r="290" spans="1:9" s="54" customFormat="1" ht="13.5" thickBot="1">
      <c r="A290" s="17"/>
      <c r="B290" s="12"/>
      <c r="C290" s="38">
        <f>SUM(C292)</f>
        <v>700</v>
      </c>
      <c r="D290" s="38">
        <f t="shared" si="85"/>
        <v>700</v>
      </c>
      <c r="E290" s="38">
        <f t="shared" si="85"/>
        <v>700</v>
      </c>
      <c r="F290" s="38">
        <f t="shared" si="85"/>
        <v>0</v>
      </c>
      <c r="G290" s="38">
        <f t="shared" si="85"/>
        <v>0</v>
      </c>
      <c r="H290" s="38">
        <f t="shared" si="85"/>
        <v>0</v>
      </c>
      <c r="I290" s="38">
        <f t="shared" si="85"/>
        <v>0</v>
      </c>
    </row>
    <row r="291" spans="1:9" s="88" customFormat="1" ht="14.25" customHeight="1">
      <c r="A291" s="105" t="s">
        <v>43</v>
      </c>
      <c r="B291" s="65" t="s">
        <v>396</v>
      </c>
      <c r="C291" s="106">
        <v>700</v>
      </c>
      <c r="D291" s="86">
        <f t="shared" ref="D291:D292" si="86">SUM(E291+F291+G291+H291+I291)</f>
        <v>700</v>
      </c>
      <c r="E291" s="87">
        <v>700</v>
      </c>
      <c r="F291" s="87"/>
      <c r="G291" s="87"/>
      <c r="H291" s="86"/>
      <c r="I291" s="87">
        <v>0</v>
      </c>
    </row>
    <row r="292" spans="1:9" s="88" customFormat="1" ht="13.5" thickBot="1">
      <c r="A292" s="107"/>
      <c r="B292" s="66"/>
      <c r="C292" s="108">
        <v>700</v>
      </c>
      <c r="D292" s="91">
        <f t="shared" si="86"/>
        <v>700</v>
      </c>
      <c r="E292" s="90">
        <v>700</v>
      </c>
      <c r="F292" s="90"/>
      <c r="G292" s="90"/>
      <c r="H292" s="91"/>
      <c r="I292" s="90">
        <v>0</v>
      </c>
    </row>
    <row r="293" spans="1:9" s="54" customFormat="1" ht="13.5" customHeight="1">
      <c r="A293" s="16" t="s">
        <v>15</v>
      </c>
      <c r="B293" s="32" t="s">
        <v>16</v>
      </c>
      <c r="C293" s="37">
        <f t="shared" ref="C293:I293" si="87">SUM(C295+C303+C309+C341)</f>
        <v>320573</v>
      </c>
      <c r="D293" s="37">
        <f t="shared" si="87"/>
        <v>74012</v>
      </c>
      <c r="E293" s="37">
        <f t="shared" si="87"/>
        <v>5979</v>
      </c>
      <c r="F293" s="37">
        <f t="shared" si="87"/>
        <v>0</v>
      </c>
      <c r="G293" s="37">
        <f t="shared" si="87"/>
        <v>0</v>
      </c>
      <c r="H293" s="37">
        <f t="shared" si="87"/>
        <v>60430</v>
      </c>
      <c r="I293" s="37">
        <f t="shared" si="87"/>
        <v>7603</v>
      </c>
    </row>
    <row r="294" spans="1:9" s="54" customFormat="1" ht="13.5" thickBot="1">
      <c r="A294" s="17"/>
      <c r="B294" s="33"/>
      <c r="C294" s="38">
        <f>SUM(C342)</f>
        <v>145536</v>
      </c>
      <c r="D294" s="38">
        <f t="shared" ref="D294:I294" si="88">SUM(D342)</f>
        <v>35996</v>
      </c>
      <c r="E294" s="38">
        <f t="shared" si="88"/>
        <v>1066</v>
      </c>
      <c r="F294" s="38">
        <f t="shared" si="88"/>
        <v>0</v>
      </c>
      <c r="G294" s="38">
        <f t="shared" si="88"/>
        <v>0</v>
      </c>
      <c r="H294" s="38">
        <f t="shared" si="88"/>
        <v>34400</v>
      </c>
      <c r="I294" s="38">
        <f t="shared" si="88"/>
        <v>530</v>
      </c>
    </row>
    <row r="295" spans="1:9" s="54" customFormat="1" ht="13.5" thickBot="1">
      <c r="A295" s="17" t="s">
        <v>4</v>
      </c>
      <c r="B295" s="33" t="s">
        <v>5</v>
      </c>
      <c r="C295" s="38">
        <f t="shared" ref="C295:I295" si="89">SUM(C296:C302)</f>
        <v>39770</v>
      </c>
      <c r="D295" s="38">
        <f t="shared" si="89"/>
        <v>211</v>
      </c>
      <c r="E295" s="38">
        <f t="shared" si="89"/>
        <v>0</v>
      </c>
      <c r="F295" s="38">
        <f t="shared" si="89"/>
        <v>0</v>
      </c>
      <c r="G295" s="38">
        <f t="shared" si="89"/>
        <v>0</v>
      </c>
      <c r="H295" s="38">
        <f t="shared" si="89"/>
        <v>0</v>
      </c>
      <c r="I295" s="38">
        <f t="shared" si="89"/>
        <v>211</v>
      </c>
    </row>
    <row r="296" spans="1:9" s="54" customFormat="1" ht="13.5" thickBot="1">
      <c r="A296" s="17" t="s">
        <v>43</v>
      </c>
      <c r="B296" s="33" t="s">
        <v>345</v>
      </c>
      <c r="C296" s="38">
        <v>70</v>
      </c>
      <c r="D296" s="21">
        <f t="shared" ref="D296:D298" si="90">SUM(E296+F296+G296+H296+I296)</f>
        <v>70</v>
      </c>
      <c r="E296" s="38"/>
      <c r="F296" s="38"/>
      <c r="G296" s="38"/>
      <c r="H296" s="21"/>
      <c r="I296" s="38">
        <v>70</v>
      </c>
    </row>
    <row r="297" spans="1:9" s="54" customFormat="1" ht="13.5" thickBot="1">
      <c r="A297" s="17" t="s">
        <v>42</v>
      </c>
      <c r="B297" s="33" t="s">
        <v>388</v>
      </c>
      <c r="C297" s="38">
        <v>10000</v>
      </c>
      <c r="D297" s="21">
        <f t="shared" si="90"/>
        <v>10</v>
      </c>
      <c r="E297" s="38"/>
      <c r="F297" s="38"/>
      <c r="G297" s="38"/>
      <c r="H297" s="21"/>
      <c r="I297" s="38">
        <v>10</v>
      </c>
    </row>
    <row r="298" spans="1:9" s="54" customFormat="1" ht="13.5" thickBot="1">
      <c r="A298" s="17" t="s">
        <v>44</v>
      </c>
      <c r="B298" s="33" t="s">
        <v>389</v>
      </c>
      <c r="C298" s="38">
        <v>200</v>
      </c>
      <c r="D298" s="21">
        <f t="shared" si="90"/>
        <v>10</v>
      </c>
      <c r="E298" s="38"/>
      <c r="F298" s="38"/>
      <c r="G298" s="38"/>
      <c r="H298" s="21"/>
      <c r="I298" s="38">
        <v>10</v>
      </c>
    </row>
    <row r="299" spans="1:9" s="54" customFormat="1" ht="13.5" thickBot="1">
      <c r="A299" s="17" t="s">
        <v>45</v>
      </c>
      <c r="B299" s="33" t="s">
        <v>218</v>
      </c>
      <c r="C299" s="38">
        <v>25000</v>
      </c>
      <c r="D299" s="21">
        <f>SUM(E299+F299+G299+H299+I299)</f>
        <v>10</v>
      </c>
      <c r="E299" s="38"/>
      <c r="F299" s="38"/>
      <c r="G299" s="38"/>
      <c r="H299" s="21"/>
      <c r="I299" s="38">
        <v>10</v>
      </c>
    </row>
    <row r="300" spans="1:9" s="54" customFormat="1" ht="13.5" thickBot="1">
      <c r="A300" s="17" t="s">
        <v>46</v>
      </c>
      <c r="B300" s="33" t="s">
        <v>416</v>
      </c>
      <c r="C300" s="38">
        <v>1000</v>
      </c>
      <c r="D300" s="21">
        <f t="shared" ref="D300" si="91">SUM(E300+F300+G300+H300+I300)</f>
        <v>10</v>
      </c>
      <c r="E300" s="38"/>
      <c r="F300" s="38"/>
      <c r="G300" s="38"/>
      <c r="H300" s="21"/>
      <c r="I300" s="38">
        <v>10</v>
      </c>
    </row>
    <row r="301" spans="1:9" s="54" customFormat="1" ht="13.5" thickBot="1">
      <c r="A301" s="17" t="s">
        <v>47</v>
      </c>
      <c r="B301" s="33" t="s">
        <v>417</v>
      </c>
      <c r="C301" s="38">
        <v>2000</v>
      </c>
      <c r="D301" s="21">
        <f t="shared" ref="D301" si="92">SUM(E301+F301+G301+H301+I301)</f>
        <v>10</v>
      </c>
      <c r="E301" s="38"/>
      <c r="F301" s="38"/>
      <c r="G301" s="38"/>
      <c r="H301" s="21"/>
      <c r="I301" s="38">
        <v>10</v>
      </c>
    </row>
    <row r="302" spans="1:9" s="54" customFormat="1" ht="13.5" thickBot="1">
      <c r="A302" s="17" t="s">
        <v>60</v>
      </c>
      <c r="B302" s="33" t="s">
        <v>344</v>
      </c>
      <c r="C302" s="38">
        <v>1500</v>
      </c>
      <c r="D302" s="21">
        <f t="shared" ref="D302" si="93">SUM(E302+F302+G302+H302+I302)</f>
        <v>91</v>
      </c>
      <c r="E302" s="38"/>
      <c r="F302" s="38"/>
      <c r="G302" s="38"/>
      <c r="H302" s="21"/>
      <c r="I302" s="38">
        <v>91</v>
      </c>
    </row>
    <row r="303" spans="1:9" s="53" customFormat="1" ht="13.5" thickBot="1">
      <c r="A303" s="17" t="s">
        <v>6</v>
      </c>
      <c r="B303" s="24" t="s">
        <v>62</v>
      </c>
      <c r="C303" s="38">
        <f>SUM(C304:C308)</f>
        <v>17180</v>
      </c>
      <c r="D303" s="38">
        <f t="shared" ref="D303:I303" si="94">SUM(D304:D308)</f>
        <v>7533</v>
      </c>
      <c r="E303" s="38">
        <f t="shared" si="94"/>
        <v>4853</v>
      </c>
      <c r="F303" s="38">
        <f t="shared" si="94"/>
        <v>0</v>
      </c>
      <c r="G303" s="38">
        <f t="shared" si="94"/>
        <v>0</v>
      </c>
      <c r="H303" s="38">
        <f t="shared" si="94"/>
        <v>0</v>
      </c>
      <c r="I303" s="38">
        <f t="shared" si="94"/>
        <v>2680</v>
      </c>
    </row>
    <row r="304" spans="1:9" s="54" customFormat="1" ht="13.5" thickBot="1">
      <c r="A304" s="17" t="s">
        <v>43</v>
      </c>
      <c r="B304" s="33" t="s">
        <v>102</v>
      </c>
      <c r="C304" s="38">
        <v>5000</v>
      </c>
      <c r="D304" s="21">
        <f t="shared" ref="D304" si="95">SUM(E304+F304+G304+H304+I304)</f>
        <v>4853</v>
      </c>
      <c r="E304" s="38">
        <v>4853</v>
      </c>
      <c r="F304" s="38"/>
      <c r="G304" s="38"/>
      <c r="H304" s="21"/>
      <c r="I304" s="38">
        <v>0</v>
      </c>
    </row>
    <row r="305" spans="1:9" s="54" customFormat="1" ht="13.5" thickBot="1">
      <c r="A305" s="17" t="s">
        <v>42</v>
      </c>
      <c r="B305" s="24" t="s">
        <v>116</v>
      </c>
      <c r="C305" s="38">
        <v>11700</v>
      </c>
      <c r="D305" s="21">
        <f>SUM(E305+F305+G305+H305+I305)</f>
        <v>2200</v>
      </c>
      <c r="E305" s="38"/>
      <c r="F305" s="38"/>
      <c r="G305" s="38"/>
      <c r="H305" s="21"/>
      <c r="I305" s="38">
        <v>2200</v>
      </c>
    </row>
    <row r="306" spans="1:9" s="54" customFormat="1" ht="13.5" thickBot="1">
      <c r="A306" s="17" t="s">
        <v>44</v>
      </c>
      <c r="B306" s="24" t="s">
        <v>419</v>
      </c>
      <c r="C306" s="38">
        <v>70</v>
      </c>
      <c r="D306" s="21">
        <f>SUM(E306+F306+G306+H306+I306)</f>
        <v>70</v>
      </c>
      <c r="E306" s="38"/>
      <c r="F306" s="38"/>
      <c r="G306" s="38"/>
      <c r="H306" s="21"/>
      <c r="I306" s="38">
        <v>70</v>
      </c>
    </row>
    <row r="307" spans="1:9" s="54" customFormat="1" ht="13.5" thickBot="1">
      <c r="A307" s="17" t="s">
        <v>45</v>
      </c>
      <c r="B307" s="24" t="s">
        <v>402</v>
      </c>
      <c r="C307" s="38">
        <v>110</v>
      </c>
      <c r="D307" s="21">
        <f>SUM(E307+F307+G307+H307+I307)</f>
        <v>110</v>
      </c>
      <c r="E307" s="38"/>
      <c r="F307" s="38"/>
      <c r="G307" s="38"/>
      <c r="H307" s="21"/>
      <c r="I307" s="38">
        <v>110</v>
      </c>
    </row>
    <row r="308" spans="1:9" s="54" customFormat="1" ht="13.5" thickBot="1">
      <c r="A308" s="17" t="s">
        <v>46</v>
      </c>
      <c r="B308" s="24" t="s">
        <v>403</v>
      </c>
      <c r="C308" s="38">
        <v>300</v>
      </c>
      <c r="D308" s="21">
        <f>SUM(E308+F308+G308+H308+I308)</f>
        <v>300</v>
      </c>
      <c r="E308" s="38"/>
      <c r="F308" s="38"/>
      <c r="G308" s="38"/>
      <c r="H308" s="21"/>
      <c r="I308" s="38">
        <v>300</v>
      </c>
    </row>
    <row r="309" spans="1:9" s="54" customFormat="1" ht="13.5" thickBot="1">
      <c r="A309" s="17" t="s">
        <v>7</v>
      </c>
      <c r="B309" s="33" t="s">
        <v>9</v>
      </c>
      <c r="C309" s="38">
        <f>SUM(C310:C340)</f>
        <v>31975</v>
      </c>
      <c r="D309" s="38">
        <f t="shared" ref="D309:I309" si="96">SUM(D310:D340)</f>
        <v>23292</v>
      </c>
      <c r="E309" s="38">
        <f t="shared" si="96"/>
        <v>60</v>
      </c>
      <c r="F309" s="38">
        <f t="shared" si="96"/>
        <v>0</v>
      </c>
      <c r="G309" s="38">
        <f t="shared" si="96"/>
        <v>0</v>
      </c>
      <c r="H309" s="38">
        <f t="shared" si="96"/>
        <v>19170</v>
      </c>
      <c r="I309" s="38">
        <f t="shared" si="96"/>
        <v>4062</v>
      </c>
    </row>
    <row r="310" spans="1:9" s="54" customFormat="1" ht="13.5" thickBot="1">
      <c r="A310" s="17" t="s">
        <v>43</v>
      </c>
      <c r="B310" s="33" t="s">
        <v>397</v>
      </c>
      <c r="C310" s="38">
        <v>60</v>
      </c>
      <c r="D310" s="21">
        <f t="shared" ref="D310:D317" si="97">SUM(E310+F310+G310+H310+I310)</f>
        <v>60</v>
      </c>
      <c r="E310" s="38">
        <v>60</v>
      </c>
      <c r="F310" s="38"/>
      <c r="G310" s="38"/>
      <c r="H310" s="21"/>
      <c r="I310" s="38">
        <v>0</v>
      </c>
    </row>
    <row r="311" spans="1:9" s="54" customFormat="1" ht="13.5" thickBot="1">
      <c r="A311" s="17" t="s">
        <v>42</v>
      </c>
      <c r="B311" s="33" t="s">
        <v>412</v>
      </c>
      <c r="C311" s="38">
        <v>300</v>
      </c>
      <c r="D311" s="21">
        <f t="shared" si="97"/>
        <v>100</v>
      </c>
      <c r="E311" s="38"/>
      <c r="F311" s="38"/>
      <c r="G311" s="38"/>
      <c r="H311" s="21"/>
      <c r="I311" s="38">
        <v>100</v>
      </c>
    </row>
    <row r="312" spans="1:9" s="53" customFormat="1" ht="13.5" thickBot="1">
      <c r="A312" s="18" t="s">
        <v>44</v>
      </c>
      <c r="B312" s="62" t="s">
        <v>424</v>
      </c>
      <c r="C312" s="38">
        <v>200</v>
      </c>
      <c r="D312" s="22">
        <f>SUM(E312+F312+G312+H312+I312)</f>
        <v>50</v>
      </c>
      <c r="E312" s="42"/>
      <c r="F312" s="42"/>
      <c r="G312" s="42"/>
      <c r="H312" s="22"/>
      <c r="I312" s="42">
        <v>50</v>
      </c>
    </row>
    <row r="313" spans="1:9" s="54" customFormat="1" ht="13.5" thickBot="1">
      <c r="A313" s="18" t="s">
        <v>49</v>
      </c>
      <c r="B313" s="82" t="s">
        <v>178</v>
      </c>
      <c r="C313" s="42">
        <v>66</v>
      </c>
      <c r="D313" s="22">
        <f t="shared" si="97"/>
        <v>30</v>
      </c>
      <c r="E313" s="42"/>
      <c r="F313" s="42"/>
      <c r="G313" s="42"/>
      <c r="H313" s="22"/>
      <c r="I313" s="42">
        <v>30</v>
      </c>
    </row>
    <row r="314" spans="1:9" s="54" customFormat="1" ht="13.5" thickBot="1">
      <c r="A314" s="18" t="s">
        <v>50</v>
      </c>
      <c r="B314" s="34" t="s">
        <v>159</v>
      </c>
      <c r="C314" s="42">
        <v>550</v>
      </c>
      <c r="D314" s="22">
        <f>SUM(E314+F314+G314+H314+I314)</f>
        <v>380</v>
      </c>
      <c r="E314" s="42"/>
      <c r="F314" s="42"/>
      <c r="G314" s="42"/>
      <c r="H314" s="22"/>
      <c r="I314" s="42">
        <v>380</v>
      </c>
    </row>
    <row r="315" spans="1:9" s="54" customFormat="1" ht="13.5" thickBot="1">
      <c r="A315" s="18" t="s">
        <v>51</v>
      </c>
      <c r="B315" s="34" t="s">
        <v>314</v>
      </c>
      <c r="C315" s="42">
        <v>350</v>
      </c>
      <c r="D315" s="22">
        <f t="shared" ref="D315" si="98">SUM(E315+F315+G315+H315+I315)</f>
        <v>1</v>
      </c>
      <c r="E315" s="42"/>
      <c r="F315" s="42"/>
      <c r="G315" s="42"/>
      <c r="H315" s="22"/>
      <c r="I315" s="42">
        <v>1</v>
      </c>
    </row>
    <row r="316" spans="1:9" s="53" customFormat="1" ht="13.5" thickBot="1">
      <c r="A316" s="18" t="s">
        <v>52</v>
      </c>
      <c r="B316" s="62" t="s">
        <v>136</v>
      </c>
      <c r="C316" s="38">
        <v>400</v>
      </c>
      <c r="D316" s="22">
        <f t="shared" si="97"/>
        <v>75</v>
      </c>
      <c r="E316" s="42"/>
      <c r="F316" s="42"/>
      <c r="G316" s="42"/>
      <c r="H316" s="22"/>
      <c r="I316" s="42">
        <v>75</v>
      </c>
    </row>
    <row r="317" spans="1:9" s="54" customFormat="1" ht="13.5" thickBot="1">
      <c r="A317" s="18" t="s">
        <v>53</v>
      </c>
      <c r="B317" s="34" t="s">
        <v>203</v>
      </c>
      <c r="C317" s="42">
        <v>650</v>
      </c>
      <c r="D317" s="22">
        <f t="shared" si="97"/>
        <v>215</v>
      </c>
      <c r="E317" s="42"/>
      <c r="F317" s="42"/>
      <c r="G317" s="42"/>
      <c r="H317" s="22"/>
      <c r="I317" s="42">
        <v>215</v>
      </c>
    </row>
    <row r="318" spans="1:9" s="53" customFormat="1" ht="13.5" thickBot="1">
      <c r="A318" s="18" t="s">
        <v>60</v>
      </c>
      <c r="B318" s="62" t="s">
        <v>404</v>
      </c>
      <c r="C318" s="38">
        <v>350</v>
      </c>
      <c r="D318" s="22">
        <f>SUM(E318+F318+G318+H318+I318)</f>
        <v>50</v>
      </c>
      <c r="E318" s="42"/>
      <c r="F318" s="42"/>
      <c r="G318" s="42"/>
      <c r="H318" s="22"/>
      <c r="I318" s="42">
        <v>50</v>
      </c>
    </row>
    <row r="319" spans="1:9" s="54" customFormat="1" ht="13.5" thickBot="1">
      <c r="A319" s="17" t="s">
        <v>61</v>
      </c>
      <c r="B319" s="33" t="s">
        <v>222</v>
      </c>
      <c r="C319" s="38">
        <v>1300</v>
      </c>
      <c r="D319" s="21">
        <f t="shared" ref="D319:D334" si="99">SUM(E319+F319+G319+H319+I319)</f>
        <v>350</v>
      </c>
      <c r="E319" s="38"/>
      <c r="F319" s="38"/>
      <c r="G319" s="38"/>
      <c r="H319" s="21"/>
      <c r="I319" s="38">
        <v>350</v>
      </c>
    </row>
    <row r="320" spans="1:9" s="54" customFormat="1" ht="13.5" thickBot="1">
      <c r="A320" s="18" t="s">
        <v>63</v>
      </c>
      <c r="B320" s="34" t="s">
        <v>174</v>
      </c>
      <c r="C320" s="42">
        <v>600</v>
      </c>
      <c r="D320" s="22">
        <f t="shared" si="99"/>
        <v>290</v>
      </c>
      <c r="E320" s="42"/>
      <c r="F320" s="42"/>
      <c r="G320" s="42"/>
      <c r="H320" s="22"/>
      <c r="I320" s="42">
        <v>290</v>
      </c>
    </row>
    <row r="321" spans="1:9" s="54" customFormat="1" ht="13.5" thickBot="1">
      <c r="A321" s="18" t="s">
        <v>64</v>
      </c>
      <c r="B321" s="117" t="s">
        <v>335</v>
      </c>
      <c r="C321" s="42">
        <v>350</v>
      </c>
      <c r="D321" s="22">
        <f t="shared" si="99"/>
        <v>274</v>
      </c>
      <c r="E321" s="42"/>
      <c r="F321" s="42"/>
      <c r="G321" s="42"/>
      <c r="H321" s="22"/>
      <c r="I321" s="42">
        <v>274</v>
      </c>
    </row>
    <row r="322" spans="1:9" s="53" customFormat="1" ht="13.5" thickBot="1">
      <c r="A322" s="18" t="s">
        <v>89</v>
      </c>
      <c r="B322" s="5" t="s">
        <v>208</v>
      </c>
      <c r="C322" s="38">
        <v>350</v>
      </c>
      <c r="D322" s="22">
        <f t="shared" si="99"/>
        <v>300</v>
      </c>
      <c r="E322" s="81"/>
      <c r="F322" s="42"/>
      <c r="G322" s="42"/>
      <c r="H322" s="22"/>
      <c r="I322" s="42">
        <v>300</v>
      </c>
    </row>
    <row r="323" spans="1:9" s="54" customFormat="1" ht="13.5" thickBot="1">
      <c r="A323" s="18" t="s">
        <v>91</v>
      </c>
      <c r="B323" s="34" t="s">
        <v>221</v>
      </c>
      <c r="C323" s="42">
        <v>450</v>
      </c>
      <c r="D323" s="22">
        <f t="shared" si="99"/>
        <v>250</v>
      </c>
      <c r="E323" s="42"/>
      <c r="F323" s="42"/>
      <c r="G323" s="42"/>
      <c r="H323" s="22"/>
      <c r="I323" s="42">
        <v>250</v>
      </c>
    </row>
    <row r="324" spans="1:9" s="53" customFormat="1" ht="13.5" thickBot="1">
      <c r="A324" s="18" t="s">
        <v>92</v>
      </c>
      <c r="B324" s="82" t="s">
        <v>405</v>
      </c>
      <c r="C324" s="38">
        <v>400</v>
      </c>
      <c r="D324" s="22">
        <f t="shared" si="99"/>
        <v>350</v>
      </c>
      <c r="E324" s="81"/>
      <c r="F324" s="42"/>
      <c r="G324" s="42"/>
      <c r="H324" s="22"/>
      <c r="I324" s="42">
        <v>350</v>
      </c>
    </row>
    <row r="325" spans="1:9" s="54" customFormat="1" ht="13.5" thickBot="1">
      <c r="A325" s="18" t="s">
        <v>93</v>
      </c>
      <c r="B325" s="82" t="s">
        <v>219</v>
      </c>
      <c r="C325" s="42">
        <v>300</v>
      </c>
      <c r="D325" s="22">
        <f t="shared" si="99"/>
        <v>300</v>
      </c>
      <c r="E325" s="42"/>
      <c r="F325" s="42"/>
      <c r="G325" s="42"/>
      <c r="H325" s="22"/>
      <c r="I325" s="42">
        <v>300</v>
      </c>
    </row>
    <row r="326" spans="1:9" s="54" customFormat="1" ht="13.5" thickBot="1">
      <c r="A326" s="18" t="s">
        <v>94</v>
      </c>
      <c r="B326" s="82" t="s">
        <v>220</v>
      </c>
      <c r="C326" s="42">
        <v>300</v>
      </c>
      <c r="D326" s="22">
        <v>10</v>
      </c>
      <c r="E326" s="42"/>
      <c r="F326" s="42"/>
      <c r="G326" s="42"/>
      <c r="H326" s="22" t="s">
        <v>288</v>
      </c>
      <c r="I326" s="42">
        <v>10</v>
      </c>
    </row>
    <row r="327" spans="1:9" s="54" customFormat="1" ht="13.5" thickBot="1">
      <c r="A327" s="18" t="s">
        <v>127</v>
      </c>
      <c r="B327" s="82" t="s">
        <v>207</v>
      </c>
      <c r="C327" s="42">
        <v>300</v>
      </c>
      <c r="D327" s="22">
        <f t="shared" si="99"/>
        <v>10</v>
      </c>
      <c r="E327" s="42"/>
      <c r="F327" s="42"/>
      <c r="G327" s="42"/>
      <c r="H327" s="22"/>
      <c r="I327" s="42">
        <v>10</v>
      </c>
    </row>
    <row r="328" spans="1:9" s="54" customFormat="1" ht="13.5" thickBot="1">
      <c r="A328" s="18" t="s">
        <v>96</v>
      </c>
      <c r="B328" s="82" t="s">
        <v>212</v>
      </c>
      <c r="C328" s="42">
        <v>300</v>
      </c>
      <c r="D328" s="22">
        <f t="shared" si="99"/>
        <v>10</v>
      </c>
      <c r="E328" s="42"/>
      <c r="F328" s="42"/>
      <c r="G328" s="42"/>
      <c r="H328" s="22"/>
      <c r="I328" s="42">
        <v>10</v>
      </c>
    </row>
    <row r="329" spans="1:9" s="54" customFormat="1" ht="26.25" thickBot="1">
      <c r="A329" s="18" t="s">
        <v>129</v>
      </c>
      <c r="B329" s="82" t="s">
        <v>211</v>
      </c>
      <c r="C329" s="42">
        <v>1471</v>
      </c>
      <c r="D329" s="22">
        <f t="shared" si="99"/>
        <v>969</v>
      </c>
      <c r="E329" s="42"/>
      <c r="F329" s="42"/>
      <c r="G329" s="42"/>
      <c r="H329" s="22">
        <v>969</v>
      </c>
      <c r="I329" s="42">
        <v>0</v>
      </c>
    </row>
    <row r="330" spans="1:9" s="54" customFormat="1" ht="26.25" thickBot="1">
      <c r="A330" s="18" t="s">
        <v>97</v>
      </c>
      <c r="B330" s="82" t="s">
        <v>210</v>
      </c>
      <c r="C330" s="42">
        <v>1471</v>
      </c>
      <c r="D330" s="22">
        <f t="shared" si="99"/>
        <v>1472</v>
      </c>
      <c r="E330" s="42"/>
      <c r="F330" s="42"/>
      <c r="G330" s="42"/>
      <c r="H330" s="22">
        <v>1371</v>
      </c>
      <c r="I330" s="42">
        <v>101</v>
      </c>
    </row>
    <row r="331" spans="1:9" s="54" customFormat="1" ht="26.25" thickBot="1">
      <c r="A331" s="18" t="s">
        <v>98</v>
      </c>
      <c r="B331" s="82" t="s">
        <v>188</v>
      </c>
      <c r="C331" s="42">
        <v>1471</v>
      </c>
      <c r="D331" s="22">
        <f t="shared" si="99"/>
        <v>694</v>
      </c>
      <c r="E331" s="42"/>
      <c r="F331" s="42"/>
      <c r="G331" s="42"/>
      <c r="H331" s="22">
        <v>649</v>
      </c>
      <c r="I331" s="42">
        <v>45</v>
      </c>
    </row>
    <row r="332" spans="1:9" s="54" customFormat="1" ht="26.25" thickBot="1">
      <c r="A332" s="18" t="s">
        <v>99</v>
      </c>
      <c r="B332" s="82" t="s">
        <v>187</v>
      </c>
      <c r="C332" s="42">
        <v>3756</v>
      </c>
      <c r="D332" s="22">
        <f t="shared" si="99"/>
        <v>2854</v>
      </c>
      <c r="E332" s="42"/>
      <c r="F332" s="42"/>
      <c r="G332" s="42"/>
      <c r="H332" s="22">
        <v>2753</v>
      </c>
      <c r="I332" s="42">
        <v>101</v>
      </c>
    </row>
    <row r="333" spans="1:9" s="54" customFormat="1" ht="26.25" thickBot="1">
      <c r="A333" s="18" t="s">
        <v>100</v>
      </c>
      <c r="B333" s="82" t="s">
        <v>186</v>
      </c>
      <c r="C333" s="42">
        <v>786</v>
      </c>
      <c r="D333" s="22">
        <f t="shared" si="99"/>
        <v>686</v>
      </c>
      <c r="E333" s="42"/>
      <c r="F333" s="42"/>
      <c r="G333" s="42"/>
      <c r="H333" s="22">
        <v>686</v>
      </c>
      <c r="I333" s="42">
        <v>0</v>
      </c>
    </row>
    <row r="334" spans="1:9" s="54" customFormat="1" ht="26.25" thickBot="1">
      <c r="A334" s="18" t="s">
        <v>101</v>
      </c>
      <c r="B334" s="82" t="s">
        <v>189</v>
      </c>
      <c r="C334" s="42">
        <v>2842</v>
      </c>
      <c r="D334" s="22">
        <f t="shared" si="99"/>
        <v>2216</v>
      </c>
      <c r="E334" s="42"/>
      <c r="F334" s="42"/>
      <c r="G334" s="42"/>
      <c r="H334" s="22">
        <v>2216</v>
      </c>
      <c r="I334" s="42">
        <v>0</v>
      </c>
    </row>
    <row r="335" spans="1:9" s="54" customFormat="1" ht="26.25" thickBot="1">
      <c r="A335" s="18" t="s">
        <v>130</v>
      </c>
      <c r="B335" s="82" t="s">
        <v>193</v>
      </c>
      <c r="C335" s="42">
        <v>10527</v>
      </c>
      <c r="D335" s="22">
        <f>SUM(E335+F335+G335+H335+I335)</f>
        <v>10526</v>
      </c>
      <c r="E335" s="42"/>
      <c r="F335" s="42"/>
      <c r="G335" s="42"/>
      <c r="H335" s="22">
        <v>10526</v>
      </c>
      <c r="I335" s="42">
        <v>0</v>
      </c>
    </row>
    <row r="336" spans="1:9" s="54" customFormat="1" ht="13.5" thickBot="1">
      <c r="A336" s="18" t="s">
        <v>132</v>
      </c>
      <c r="B336" s="34" t="s">
        <v>118</v>
      </c>
      <c r="C336" s="42">
        <v>575</v>
      </c>
      <c r="D336" s="22">
        <f t="shared" ref="D336:D339" si="100">SUM(E336+F336+G336+H336+I336)</f>
        <v>300</v>
      </c>
      <c r="E336" s="42"/>
      <c r="F336" s="42"/>
      <c r="G336" s="42"/>
      <c r="H336" s="22"/>
      <c r="I336" s="42">
        <v>300</v>
      </c>
    </row>
    <row r="337" spans="1:12" s="54" customFormat="1" ht="13.5" thickBot="1">
      <c r="A337" s="18" t="s">
        <v>134</v>
      </c>
      <c r="B337" s="34" t="s">
        <v>110</v>
      </c>
      <c r="C337" s="42">
        <v>300</v>
      </c>
      <c r="D337" s="22">
        <f>SUM(E337+F337+G337+H337+I337)</f>
        <v>10</v>
      </c>
      <c r="E337" s="42"/>
      <c r="F337" s="42"/>
      <c r="G337" s="42"/>
      <c r="H337" s="22"/>
      <c r="I337" s="42">
        <v>10</v>
      </c>
    </row>
    <row r="338" spans="1:12" s="53" customFormat="1" ht="13.5" thickBot="1">
      <c r="A338" s="18" t="s">
        <v>238</v>
      </c>
      <c r="B338" s="82" t="s">
        <v>240</v>
      </c>
      <c r="C338" s="38">
        <v>500</v>
      </c>
      <c r="D338" s="22">
        <f>SUM(E338+F338+G338+H338+I338)</f>
        <v>350</v>
      </c>
      <c r="E338" s="42"/>
      <c r="F338" s="22"/>
      <c r="G338" s="81"/>
      <c r="H338" s="42"/>
      <c r="I338" s="42">
        <v>350</v>
      </c>
    </row>
    <row r="339" spans="1:12" s="53" customFormat="1" ht="13.5" thickBot="1">
      <c r="A339" s="16" t="s">
        <v>249</v>
      </c>
      <c r="B339" s="34" t="s">
        <v>250</v>
      </c>
      <c r="C339" s="42">
        <v>350</v>
      </c>
      <c r="D339" s="22">
        <f t="shared" si="100"/>
        <v>10</v>
      </c>
      <c r="E339" s="42"/>
      <c r="F339" s="42"/>
      <c r="G339" s="42"/>
      <c r="H339" s="22"/>
      <c r="I339" s="42">
        <v>10</v>
      </c>
    </row>
    <row r="340" spans="1:12" s="53" customFormat="1" ht="13.5" thickBot="1">
      <c r="A340" s="18" t="s">
        <v>251</v>
      </c>
      <c r="B340" s="62" t="s">
        <v>252</v>
      </c>
      <c r="C340" s="38">
        <v>350</v>
      </c>
      <c r="D340" s="22">
        <f>SUM(E340+F340+G340+H340+I340)</f>
        <v>100</v>
      </c>
      <c r="E340" s="42"/>
      <c r="F340" s="42"/>
      <c r="G340" s="42"/>
      <c r="H340" s="22"/>
      <c r="I340" s="42">
        <v>100</v>
      </c>
      <c r="J340" s="54"/>
      <c r="K340" s="54"/>
      <c r="L340" s="54"/>
    </row>
    <row r="341" spans="1:12" s="54" customFormat="1" ht="13.5" customHeight="1">
      <c r="A341" s="16" t="s">
        <v>11</v>
      </c>
      <c r="B341" s="78" t="s">
        <v>12</v>
      </c>
      <c r="C341" s="37">
        <f>SUM(C343+C345+C347+C349+C351+C353+C355+C357+C359+C361+C363+C365)</f>
        <v>231648</v>
      </c>
      <c r="D341" s="37">
        <f t="shared" ref="D341:I342" si="101">SUM(D343+D345+D347+D349+D351+D353+D355+D357+D359+D361+D363+D365)</f>
        <v>42976</v>
      </c>
      <c r="E341" s="37">
        <f t="shared" si="101"/>
        <v>1066</v>
      </c>
      <c r="F341" s="37">
        <f t="shared" si="101"/>
        <v>0</v>
      </c>
      <c r="G341" s="37">
        <f t="shared" si="101"/>
        <v>0</v>
      </c>
      <c r="H341" s="37">
        <f t="shared" si="101"/>
        <v>41260</v>
      </c>
      <c r="I341" s="37">
        <f t="shared" si="101"/>
        <v>650</v>
      </c>
    </row>
    <row r="342" spans="1:12" s="54" customFormat="1" ht="13.5" thickBot="1">
      <c r="A342" s="17"/>
      <c r="B342" s="79"/>
      <c r="C342" s="38">
        <f>SUM(C344+C346+C348+C350+C352+C354+C356+C358+C360+C362+C364+C366)</f>
        <v>145536</v>
      </c>
      <c r="D342" s="38">
        <f t="shared" si="101"/>
        <v>35996</v>
      </c>
      <c r="E342" s="38">
        <f t="shared" si="101"/>
        <v>1066</v>
      </c>
      <c r="F342" s="38">
        <f t="shared" si="101"/>
        <v>0</v>
      </c>
      <c r="G342" s="38">
        <f t="shared" si="101"/>
        <v>0</v>
      </c>
      <c r="H342" s="38">
        <f t="shared" si="101"/>
        <v>34400</v>
      </c>
      <c r="I342" s="38">
        <f t="shared" si="101"/>
        <v>530</v>
      </c>
      <c r="J342" s="53"/>
      <c r="K342" s="53"/>
      <c r="L342" s="53"/>
    </row>
    <row r="343" spans="1:12" s="53" customFormat="1" ht="13.5" customHeight="1">
      <c r="A343" s="60" t="s">
        <v>43</v>
      </c>
      <c r="B343" s="65" t="s">
        <v>336</v>
      </c>
      <c r="C343" s="72">
        <v>41085</v>
      </c>
      <c r="D343" s="36">
        <f t="shared" ref="D343:D360" si="102">SUM(E343+F343+G343+H343+I343)</f>
        <v>25000</v>
      </c>
      <c r="E343" s="37"/>
      <c r="F343" s="37"/>
      <c r="G343" s="37"/>
      <c r="H343" s="36">
        <v>25000</v>
      </c>
      <c r="I343" s="37">
        <v>0</v>
      </c>
    </row>
    <row r="344" spans="1:12" s="53" customFormat="1" ht="13.5" thickBot="1">
      <c r="A344" s="50"/>
      <c r="B344" s="66" t="s">
        <v>284</v>
      </c>
      <c r="C344" s="67">
        <v>23139</v>
      </c>
      <c r="D344" s="21">
        <f t="shared" si="102"/>
        <v>20000</v>
      </c>
      <c r="E344" s="38"/>
      <c r="F344" s="38"/>
      <c r="G344" s="38"/>
      <c r="H344" s="21">
        <v>20000</v>
      </c>
      <c r="I344" s="38">
        <v>0</v>
      </c>
    </row>
    <row r="345" spans="1:12" s="53" customFormat="1" ht="13.5" customHeight="1">
      <c r="A345" s="60" t="s">
        <v>42</v>
      </c>
      <c r="B345" s="65" t="s">
        <v>279</v>
      </c>
      <c r="C345" s="72">
        <v>55703</v>
      </c>
      <c r="D345" s="36">
        <f t="shared" si="102"/>
        <v>10100</v>
      </c>
      <c r="E345" s="37"/>
      <c r="F345" s="37"/>
      <c r="G345" s="37"/>
      <c r="H345" s="36">
        <v>10100</v>
      </c>
      <c r="I345" s="37">
        <v>0</v>
      </c>
    </row>
    <row r="346" spans="1:12" s="53" customFormat="1" ht="13.5" thickBot="1">
      <c r="A346" s="50"/>
      <c r="B346" s="66" t="s">
        <v>331</v>
      </c>
      <c r="C346" s="67">
        <v>31534</v>
      </c>
      <c r="D346" s="21">
        <f t="shared" si="102"/>
        <v>9000</v>
      </c>
      <c r="E346" s="38"/>
      <c r="F346" s="38"/>
      <c r="G346" s="38"/>
      <c r="H346" s="21">
        <v>9000</v>
      </c>
      <c r="I346" s="38">
        <v>0</v>
      </c>
    </row>
    <row r="347" spans="1:12" s="53" customFormat="1" ht="29.25" customHeight="1">
      <c r="A347" s="60" t="s">
        <v>44</v>
      </c>
      <c r="B347" s="65" t="s">
        <v>158</v>
      </c>
      <c r="C347" s="72">
        <v>25342</v>
      </c>
      <c r="D347" s="36">
        <f t="shared" si="102"/>
        <v>960</v>
      </c>
      <c r="E347" s="37"/>
      <c r="F347" s="37"/>
      <c r="G347" s="37"/>
      <c r="H347" s="36">
        <v>960</v>
      </c>
      <c r="I347" s="37">
        <v>0</v>
      </c>
    </row>
    <row r="348" spans="1:12" s="53" customFormat="1" ht="13.5" thickBot="1">
      <c r="A348" s="50"/>
      <c r="B348" s="66" t="s">
        <v>262</v>
      </c>
      <c r="C348" s="67">
        <v>19298</v>
      </c>
      <c r="D348" s="21">
        <f t="shared" si="102"/>
        <v>900</v>
      </c>
      <c r="E348" s="38"/>
      <c r="F348" s="38"/>
      <c r="G348" s="38"/>
      <c r="H348" s="21">
        <v>900</v>
      </c>
      <c r="I348" s="38">
        <v>0</v>
      </c>
    </row>
    <row r="349" spans="1:12" s="53" customFormat="1" ht="13.5" customHeight="1">
      <c r="A349" s="60" t="s">
        <v>45</v>
      </c>
      <c r="B349" s="65" t="s">
        <v>329</v>
      </c>
      <c r="C349" s="72">
        <v>23035</v>
      </c>
      <c r="D349" s="36">
        <f t="shared" si="102"/>
        <v>5200</v>
      </c>
      <c r="E349" s="37"/>
      <c r="F349" s="37"/>
      <c r="G349" s="37"/>
      <c r="H349" s="36">
        <v>5200</v>
      </c>
      <c r="I349" s="37">
        <v>0</v>
      </c>
    </row>
    <row r="350" spans="1:12" s="53" customFormat="1" ht="13.5" thickBot="1">
      <c r="A350" s="50"/>
      <c r="B350" s="66" t="s">
        <v>330</v>
      </c>
      <c r="C350" s="67">
        <v>12423</v>
      </c>
      <c r="D350" s="21">
        <f t="shared" si="102"/>
        <v>4500</v>
      </c>
      <c r="E350" s="38"/>
      <c r="F350" s="38"/>
      <c r="G350" s="38"/>
      <c r="H350" s="21">
        <v>4500</v>
      </c>
      <c r="I350" s="38">
        <v>0</v>
      </c>
    </row>
    <row r="351" spans="1:12" s="53" customFormat="1" ht="15.75" customHeight="1">
      <c r="A351" s="60" t="s">
        <v>46</v>
      </c>
      <c r="B351" s="65" t="s">
        <v>398</v>
      </c>
      <c r="C351" s="72">
        <v>590</v>
      </c>
      <c r="D351" s="36">
        <f t="shared" si="102"/>
        <v>590</v>
      </c>
      <c r="E351" s="37">
        <v>590</v>
      </c>
      <c r="F351" s="37"/>
      <c r="G351" s="37"/>
      <c r="H351" s="36"/>
      <c r="I351" s="37">
        <v>0</v>
      </c>
    </row>
    <row r="352" spans="1:12" s="53" customFormat="1" ht="14.25" customHeight="1" thickBot="1">
      <c r="A352" s="50"/>
      <c r="B352" s="66"/>
      <c r="C352" s="67">
        <v>590</v>
      </c>
      <c r="D352" s="21">
        <f t="shared" si="102"/>
        <v>590</v>
      </c>
      <c r="E352" s="38">
        <v>590</v>
      </c>
      <c r="F352" s="38"/>
      <c r="G352" s="38"/>
      <c r="H352" s="21"/>
      <c r="I352" s="38">
        <v>0</v>
      </c>
    </row>
    <row r="353" spans="1:12" s="53" customFormat="1" ht="15.75" customHeight="1">
      <c r="A353" s="60" t="s">
        <v>47</v>
      </c>
      <c r="B353" s="65" t="s">
        <v>399</v>
      </c>
      <c r="C353" s="72">
        <v>476</v>
      </c>
      <c r="D353" s="36">
        <f t="shared" si="102"/>
        <v>476</v>
      </c>
      <c r="E353" s="37">
        <v>476</v>
      </c>
      <c r="F353" s="37"/>
      <c r="G353" s="37"/>
      <c r="H353" s="36"/>
      <c r="I353" s="37">
        <v>0</v>
      </c>
    </row>
    <row r="354" spans="1:12" s="53" customFormat="1" ht="14.25" customHeight="1" thickBot="1">
      <c r="A354" s="50"/>
      <c r="B354" s="66"/>
      <c r="C354" s="67">
        <v>476</v>
      </c>
      <c r="D354" s="21">
        <f t="shared" si="102"/>
        <v>476</v>
      </c>
      <c r="E354" s="38">
        <v>476</v>
      </c>
      <c r="F354" s="38"/>
      <c r="G354" s="38"/>
      <c r="H354" s="21"/>
      <c r="I354" s="38">
        <v>0</v>
      </c>
    </row>
    <row r="355" spans="1:12" s="53" customFormat="1" ht="13.5" customHeight="1">
      <c r="A355" s="60" t="s">
        <v>48</v>
      </c>
      <c r="B355" s="65" t="s">
        <v>265</v>
      </c>
      <c r="C355" s="72">
        <v>11303</v>
      </c>
      <c r="D355" s="36">
        <f t="shared" si="102"/>
        <v>10</v>
      </c>
      <c r="E355" s="37"/>
      <c r="F355" s="37"/>
      <c r="G355" s="37"/>
      <c r="H355" s="36"/>
      <c r="I355" s="37">
        <v>10</v>
      </c>
    </row>
    <row r="356" spans="1:12" s="53" customFormat="1" ht="13.5" thickBot="1">
      <c r="A356" s="50"/>
      <c r="B356" s="66" t="s">
        <v>312</v>
      </c>
      <c r="C356" s="67">
        <v>6565</v>
      </c>
      <c r="D356" s="21">
        <f t="shared" si="102"/>
        <v>0</v>
      </c>
      <c r="E356" s="38"/>
      <c r="F356" s="38"/>
      <c r="G356" s="38"/>
      <c r="H356" s="21"/>
      <c r="I356" s="38">
        <v>0</v>
      </c>
    </row>
    <row r="357" spans="1:12" s="53" customFormat="1" ht="20.25" customHeight="1">
      <c r="A357" s="16" t="s">
        <v>49</v>
      </c>
      <c r="B357" s="23" t="s">
        <v>174</v>
      </c>
      <c r="C357" s="37">
        <v>45902</v>
      </c>
      <c r="D357" s="36">
        <f t="shared" si="102"/>
        <v>10</v>
      </c>
      <c r="E357" s="37"/>
      <c r="F357" s="37"/>
      <c r="G357" s="37"/>
      <c r="H357" s="36"/>
      <c r="I357" s="37">
        <v>10</v>
      </c>
    </row>
    <row r="358" spans="1:12" s="53" customFormat="1" ht="13.5" thickBot="1">
      <c r="A358" s="17"/>
      <c r="B358" s="66" t="s">
        <v>266</v>
      </c>
      <c r="C358" s="38">
        <v>34728</v>
      </c>
      <c r="D358" s="21">
        <f t="shared" si="102"/>
        <v>0</v>
      </c>
      <c r="E358" s="38"/>
      <c r="F358" s="38"/>
      <c r="G358" s="38"/>
      <c r="H358" s="21"/>
      <c r="I358" s="38">
        <v>0</v>
      </c>
    </row>
    <row r="359" spans="1:12" s="53" customFormat="1" ht="13.5" customHeight="1">
      <c r="A359" s="60" t="s">
        <v>50</v>
      </c>
      <c r="B359" s="68" t="s">
        <v>346</v>
      </c>
      <c r="C359" s="72">
        <v>900</v>
      </c>
      <c r="D359" s="36">
        <f t="shared" si="102"/>
        <v>600</v>
      </c>
      <c r="E359" s="37"/>
      <c r="F359" s="37"/>
      <c r="G359" s="37"/>
      <c r="H359" s="36"/>
      <c r="I359" s="37">
        <v>600</v>
      </c>
    </row>
    <row r="360" spans="1:12" s="53" customFormat="1" ht="15" thickBot="1">
      <c r="A360" s="50"/>
      <c r="B360" s="66" t="s">
        <v>347</v>
      </c>
      <c r="C360" s="67">
        <v>543</v>
      </c>
      <c r="D360" s="21">
        <f t="shared" si="102"/>
        <v>530</v>
      </c>
      <c r="E360" s="38"/>
      <c r="F360" s="38"/>
      <c r="G360" s="38"/>
      <c r="H360" s="21"/>
      <c r="I360" s="38">
        <v>530</v>
      </c>
      <c r="J360" s="59"/>
      <c r="K360" s="59"/>
      <c r="L360" s="59"/>
    </row>
    <row r="361" spans="1:12" s="59" customFormat="1">
      <c r="A361" s="49" t="s">
        <v>51</v>
      </c>
      <c r="B361" s="65" t="s">
        <v>272</v>
      </c>
      <c r="C361" s="64">
        <v>9799</v>
      </c>
      <c r="D361" s="86">
        <f>SUM(E361+F361+G361+H361+I361)</f>
        <v>10</v>
      </c>
      <c r="E361" s="39"/>
      <c r="F361" s="39"/>
      <c r="G361" s="39"/>
      <c r="H361" s="20"/>
      <c r="I361" s="39">
        <v>10</v>
      </c>
    </row>
    <row r="362" spans="1:12" s="59" customFormat="1" ht="14.25" customHeight="1" thickBot="1">
      <c r="A362" s="50"/>
      <c r="B362" s="66" t="s">
        <v>280</v>
      </c>
      <c r="C362" s="67">
        <v>4822</v>
      </c>
      <c r="D362" s="91">
        <f>SUM(E362+F362+G362+H362+I362)</f>
        <v>0</v>
      </c>
      <c r="E362" s="38"/>
      <c r="F362" s="38"/>
      <c r="G362" s="38"/>
      <c r="H362" s="21"/>
      <c r="I362" s="38">
        <v>0</v>
      </c>
      <c r="J362" s="53"/>
      <c r="K362" s="53"/>
      <c r="L362" s="53"/>
    </row>
    <row r="363" spans="1:12" s="53" customFormat="1" ht="13.5" customHeight="1">
      <c r="A363" s="60" t="s">
        <v>52</v>
      </c>
      <c r="B363" s="65" t="s">
        <v>273</v>
      </c>
      <c r="C363" s="72">
        <v>15811</v>
      </c>
      <c r="D363" s="36">
        <f t="shared" ref="D363:D366" si="103">SUM(E363+F363+G363+H363+I363)</f>
        <v>10</v>
      </c>
      <c r="E363" s="37"/>
      <c r="F363" s="37"/>
      <c r="G363" s="37"/>
      <c r="H363" s="36"/>
      <c r="I363" s="37">
        <v>10</v>
      </c>
    </row>
    <row r="364" spans="1:12" s="53" customFormat="1" ht="13.5" thickBot="1">
      <c r="A364" s="50"/>
      <c r="B364" s="66" t="s">
        <v>341</v>
      </c>
      <c r="C364" s="67">
        <v>10308</v>
      </c>
      <c r="D364" s="21">
        <f t="shared" si="103"/>
        <v>0</v>
      </c>
      <c r="E364" s="38"/>
      <c r="F364" s="38"/>
      <c r="G364" s="38"/>
      <c r="H364" s="21"/>
      <c r="I364" s="38">
        <v>0</v>
      </c>
    </row>
    <row r="365" spans="1:12" s="53" customFormat="1" ht="13.5" customHeight="1">
      <c r="A365" s="60" t="s">
        <v>53</v>
      </c>
      <c r="B365" s="65" t="s">
        <v>357</v>
      </c>
      <c r="C365" s="72">
        <v>1702</v>
      </c>
      <c r="D365" s="36">
        <f t="shared" si="103"/>
        <v>10</v>
      </c>
      <c r="E365" s="37"/>
      <c r="F365" s="37"/>
      <c r="G365" s="37"/>
      <c r="H365" s="36"/>
      <c r="I365" s="37">
        <v>10</v>
      </c>
    </row>
    <row r="366" spans="1:12" s="53" customFormat="1" ht="13.5" thickBot="1">
      <c r="A366" s="50"/>
      <c r="B366" s="66" t="s">
        <v>358</v>
      </c>
      <c r="C366" s="67">
        <v>1110</v>
      </c>
      <c r="D366" s="21">
        <f t="shared" si="103"/>
        <v>0</v>
      </c>
      <c r="E366" s="38"/>
      <c r="F366" s="38"/>
      <c r="G366" s="38"/>
      <c r="H366" s="21"/>
      <c r="I366" s="38">
        <v>0</v>
      </c>
      <c r="J366" s="54"/>
      <c r="K366" s="54"/>
      <c r="L366" s="54"/>
    </row>
    <row r="367" spans="1:12" s="54" customFormat="1" ht="13.5" customHeight="1">
      <c r="A367" s="26" t="s">
        <v>80</v>
      </c>
      <c r="B367" s="29" t="s">
        <v>83</v>
      </c>
      <c r="C367" s="39">
        <f t="shared" ref="C367:I367" si="104">SUM(C369+C386+C392)</f>
        <v>179525</v>
      </c>
      <c r="D367" s="39">
        <f t="shared" si="104"/>
        <v>73927</v>
      </c>
      <c r="E367" s="39">
        <f t="shared" si="104"/>
        <v>0</v>
      </c>
      <c r="F367" s="39">
        <f t="shared" si="104"/>
        <v>0</v>
      </c>
      <c r="G367" s="39">
        <f t="shared" si="104"/>
        <v>0</v>
      </c>
      <c r="H367" s="39">
        <f t="shared" si="104"/>
        <v>71514</v>
      </c>
      <c r="I367" s="39">
        <f t="shared" si="104"/>
        <v>2413</v>
      </c>
    </row>
    <row r="368" spans="1:12" s="54" customFormat="1" ht="14.25" customHeight="1" thickBot="1">
      <c r="A368" s="17"/>
      <c r="B368" s="33" t="s">
        <v>59</v>
      </c>
      <c r="C368" s="38">
        <f t="shared" ref="C368:I368" si="105">SUM(C370+C393)</f>
        <v>62265</v>
      </c>
      <c r="D368" s="38">
        <f t="shared" si="105"/>
        <v>54000</v>
      </c>
      <c r="E368" s="38">
        <f t="shared" si="105"/>
        <v>0</v>
      </c>
      <c r="F368" s="38">
        <f t="shared" si="105"/>
        <v>0</v>
      </c>
      <c r="G368" s="38">
        <f t="shared" si="105"/>
        <v>0</v>
      </c>
      <c r="H368" s="38">
        <f t="shared" si="105"/>
        <v>54000</v>
      </c>
      <c r="I368" s="38">
        <f t="shared" si="105"/>
        <v>0</v>
      </c>
    </row>
    <row r="369" spans="1:12" s="54" customFormat="1" ht="13.5" customHeight="1">
      <c r="A369" s="26"/>
      <c r="B369" s="29" t="s">
        <v>87</v>
      </c>
      <c r="C369" s="39">
        <f t="shared" ref="C369:I370" si="106">SUM(C371+C379)</f>
        <v>94167</v>
      </c>
      <c r="D369" s="39">
        <f t="shared" si="106"/>
        <v>66706</v>
      </c>
      <c r="E369" s="39">
        <f t="shared" si="106"/>
        <v>0</v>
      </c>
      <c r="F369" s="39">
        <f t="shared" si="106"/>
        <v>0</v>
      </c>
      <c r="G369" s="39">
        <f t="shared" si="106"/>
        <v>0</v>
      </c>
      <c r="H369" s="39">
        <f t="shared" si="106"/>
        <v>64731</v>
      </c>
      <c r="I369" s="39">
        <f t="shared" si="106"/>
        <v>1975</v>
      </c>
    </row>
    <row r="370" spans="1:12" s="54" customFormat="1" ht="13.5" thickBot="1">
      <c r="A370" s="17"/>
      <c r="B370" s="33"/>
      <c r="C370" s="38">
        <f t="shared" si="106"/>
        <v>52491</v>
      </c>
      <c r="D370" s="38">
        <f t="shared" si="106"/>
        <v>54000</v>
      </c>
      <c r="E370" s="38">
        <f t="shared" si="106"/>
        <v>0</v>
      </c>
      <c r="F370" s="38">
        <f t="shared" si="106"/>
        <v>0</v>
      </c>
      <c r="G370" s="38">
        <f t="shared" si="106"/>
        <v>0</v>
      </c>
      <c r="H370" s="38">
        <f t="shared" si="106"/>
        <v>54000</v>
      </c>
      <c r="I370" s="38">
        <f t="shared" si="106"/>
        <v>0</v>
      </c>
    </row>
    <row r="371" spans="1:12" s="54" customFormat="1" ht="12.75">
      <c r="A371" s="26" t="s">
        <v>14</v>
      </c>
      <c r="B371" s="12" t="s">
        <v>113</v>
      </c>
      <c r="C371" s="39">
        <f>SUM(C373+C375+C377)</f>
        <v>70517</v>
      </c>
      <c r="D371" s="39">
        <f t="shared" ref="D371:I372" si="107">SUM(D373+D375+D377)</f>
        <v>65101</v>
      </c>
      <c r="E371" s="39">
        <f t="shared" si="107"/>
        <v>0</v>
      </c>
      <c r="F371" s="39">
        <f t="shared" si="107"/>
        <v>0</v>
      </c>
      <c r="G371" s="39">
        <f t="shared" si="107"/>
        <v>0</v>
      </c>
      <c r="H371" s="39">
        <f t="shared" si="107"/>
        <v>64731</v>
      </c>
      <c r="I371" s="39">
        <f t="shared" si="107"/>
        <v>370</v>
      </c>
    </row>
    <row r="372" spans="1:12" s="54" customFormat="1" ht="13.5" thickBot="1">
      <c r="A372" s="17"/>
      <c r="B372" s="33"/>
      <c r="C372" s="38">
        <f>SUM(C374+C376+C378)</f>
        <v>52491</v>
      </c>
      <c r="D372" s="38">
        <f t="shared" si="107"/>
        <v>54000</v>
      </c>
      <c r="E372" s="38">
        <f t="shared" si="107"/>
        <v>0</v>
      </c>
      <c r="F372" s="38">
        <f t="shared" si="107"/>
        <v>0</v>
      </c>
      <c r="G372" s="38">
        <f t="shared" si="107"/>
        <v>0</v>
      </c>
      <c r="H372" s="38">
        <f t="shared" si="107"/>
        <v>54000</v>
      </c>
      <c r="I372" s="38">
        <f t="shared" si="107"/>
        <v>0</v>
      </c>
    </row>
    <row r="373" spans="1:12" s="54" customFormat="1" ht="27" customHeight="1">
      <c r="A373" s="49" t="s">
        <v>43</v>
      </c>
      <c r="B373" s="65" t="s">
        <v>230</v>
      </c>
      <c r="C373" s="64">
        <v>13677</v>
      </c>
      <c r="D373" s="20">
        <f t="shared" ref="D373:D378" si="108">SUM(E373+F373+G373+H373+I373)</f>
        <v>12310</v>
      </c>
      <c r="E373" s="39"/>
      <c r="F373" s="39"/>
      <c r="G373" s="39"/>
      <c r="H373" s="20">
        <v>12290</v>
      </c>
      <c r="I373" s="39">
        <v>20</v>
      </c>
    </row>
    <row r="374" spans="1:12" s="54" customFormat="1" ht="13.5" thickBot="1">
      <c r="A374" s="50"/>
      <c r="B374" s="83" t="s">
        <v>400</v>
      </c>
      <c r="C374" s="67">
        <v>7491</v>
      </c>
      <c r="D374" s="21">
        <f t="shared" si="108"/>
        <v>10000</v>
      </c>
      <c r="E374" s="38"/>
      <c r="F374" s="38"/>
      <c r="G374" s="38"/>
      <c r="H374" s="21">
        <v>10000</v>
      </c>
      <c r="I374" s="38">
        <v>0</v>
      </c>
    </row>
    <row r="375" spans="1:12" s="54" customFormat="1" ht="25.5" customHeight="1">
      <c r="A375" s="49" t="s">
        <v>42</v>
      </c>
      <c r="B375" s="65" t="s">
        <v>231</v>
      </c>
      <c r="C375" s="64">
        <v>24173</v>
      </c>
      <c r="D375" s="20">
        <f t="shared" si="108"/>
        <v>20124</v>
      </c>
      <c r="E375" s="39"/>
      <c r="F375" s="39"/>
      <c r="G375" s="39"/>
      <c r="H375" s="20">
        <v>19824</v>
      </c>
      <c r="I375" s="39">
        <v>300</v>
      </c>
    </row>
    <row r="376" spans="1:12" s="54" customFormat="1" ht="13.5" thickBot="1">
      <c r="A376" s="50"/>
      <c r="B376" s="83"/>
      <c r="C376" s="67">
        <v>20000</v>
      </c>
      <c r="D376" s="21">
        <f t="shared" si="108"/>
        <v>19000</v>
      </c>
      <c r="E376" s="38"/>
      <c r="F376" s="38"/>
      <c r="G376" s="38"/>
      <c r="H376" s="21">
        <v>19000</v>
      </c>
      <c r="I376" s="38">
        <v>0</v>
      </c>
    </row>
    <row r="377" spans="1:12" s="54" customFormat="1" ht="27" customHeight="1">
      <c r="A377" s="49" t="s">
        <v>44</v>
      </c>
      <c r="B377" s="65" t="s">
        <v>241</v>
      </c>
      <c r="C377" s="64">
        <v>32667</v>
      </c>
      <c r="D377" s="20">
        <f t="shared" si="108"/>
        <v>32667</v>
      </c>
      <c r="E377" s="39"/>
      <c r="F377" s="39"/>
      <c r="G377" s="39"/>
      <c r="H377" s="20">
        <v>32617</v>
      </c>
      <c r="I377" s="39">
        <v>50</v>
      </c>
    </row>
    <row r="378" spans="1:12" s="54" customFormat="1" ht="13.5" thickBot="1">
      <c r="A378" s="50"/>
      <c r="B378" s="83"/>
      <c r="C378" s="67">
        <v>25000</v>
      </c>
      <c r="D378" s="21">
        <f t="shared" si="108"/>
        <v>25000</v>
      </c>
      <c r="E378" s="38"/>
      <c r="F378" s="38"/>
      <c r="G378" s="38"/>
      <c r="H378" s="21">
        <v>25000</v>
      </c>
      <c r="I378" s="38">
        <v>0</v>
      </c>
    </row>
    <row r="379" spans="1:12" s="54" customFormat="1" ht="13.5" customHeight="1">
      <c r="A379" s="16" t="s">
        <v>15</v>
      </c>
      <c r="B379" s="32" t="s">
        <v>16</v>
      </c>
      <c r="C379" s="39">
        <f>SUM(C381+C383)</f>
        <v>23650</v>
      </c>
      <c r="D379" s="39">
        <f t="shared" ref="D379:I379" si="109">SUM(D381+D383)</f>
        <v>1605</v>
      </c>
      <c r="E379" s="39">
        <f t="shared" si="109"/>
        <v>0</v>
      </c>
      <c r="F379" s="39">
        <f t="shared" si="109"/>
        <v>0</v>
      </c>
      <c r="G379" s="39">
        <f t="shared" si="109"/>
        <v>0</v>
      </c>
      <c r="H379" s="39">
        <f t="shared" si="109"/>
        <v>0</v>
      </c>
      <c r="I379" s="39">
        <f t="shared" si="109"/>
        <v>1605</v>
      </c>
    </row>
    <row r="380" spans="1:12" s="54" customFormat="1" ht="13.5" thickBot="1">
      <c r="A380" s="17"/>
      <c r="B380" s="33"/>
      <c r="C380" s="38">
        <f>0</f>
        <v>0</v>
      </c>
      <c r="D380" s="38">
        <f>0</f>
        <v>0</v>
      </c>
      <c r="E380" s="38">
        <f>0</f>
        <v>0</v>
      </c>
      <c r="F380" s="38">
        <f>0</f>
        <v>0</v>
      </c>
      <c r="G380" s="38">
        <f>0</f>
        <v>0</v>
      </c>
      <c r="H380" s="38">
        <f>0</f>
        <v>0</v>
      </c>
      <c r="I380" s="38">
        <f>0</f>
        <v>0</v>
      </c>
      <c r="J380" s="53"/>
      <c r="K380" s="53"/>
      <c r="L380" s="53"/>
    </row>
    <row r="381" spans="1:12" s="53" customFormat="1" ht="13.5" thickBot="1">
      <c r="A381" s="17" t="s">
        <v>6</v>
      </c>
      <c r="B381" s="24" t="s">
        <v>62</v>
      </c>
      <c r="C381" s="38">
        <f t="shared" ref="C381:I381" si="110">SUM(C382:C382)</f>
        <v>23000</v>
      </c>
      <c r="D381" s="38">
        <f t="shared" si="110"/>
        <v>1500</v>
      </c>
      <c r="E381" s="38">
        <f t="shared" si="110"/>
        <v>0</v>
      </c>
      <c r="F381" s="38">
        <f t="shared" si="110"/>
        <v>0</v>
      </c>
      <c r="G381" s="38">
        <f t="shared" si="110"/>
        <v>0</v>
      </c>
      <c r="H381" s="38">
        <f t="shared" si="110"/>
        <v>0</v>
      </c>
      <c r="I381" s="38">
        <f t="shared" si="110"/>
        <v>1500</v>
      </c>
      <c r="J381" s="54"/>
      <c r="K381" s="54"/>
      <c r="L381" s="54"/>
    </row>
    <row r="382" spans="1:12" s="54" customFormat="1" ht="13.5" thickBot="1">
      <c r="A382" s="17" t="s">
        <v>43</v>
      </c>
      <c r="B382" s="24" t="s">
        <v>157</v>
      </c>
      <c r="C382" s="38">
        <v>23000</v>
      </c>
      <c r="D382" s="21">
        <f>SUM(E382+F382+G382+H382+I382)</f>
        <v>1500</v>
      </c>
      <c r="E382" s="38"/>
      <c r="F382" s="38"/>
      <c r="G382" s="38"/>
      <c r="H382" s="21"/>
      <c r="I382" s="38">
        <v>1500</v>
      </c>
    </row>
    <row r="383" spans="1:12" s="54" customFormat="1" ht="13.5" thickBot="1">
      <c r="A383" s="17" t="s">
        <v>7</v>
      </c>
      <c r="B383" s="33" t="s">
        <v>9</v>
      </c>
      <c r="C383" s="38">
        <f>SUM(C384:C385)</f>
        <v>650</v>
      </c>
      <c r="D383" s="38">
        <f t="shared" ref="D383:I383" si="111">SUM(D384:D385)</f>
        <v>105</v>
      </c>
      <c r="E383" s="38">
        <f t="shared" si="111"/>
        <v>0</v>
      </c>
      <c r="F383" s="38">
        <f t="shared" si="111"/>
        <v>0</v>
      </c>
      <c r="G383" s="38">
        <f t="shared" si="111"/>
        <v>0</v>
      </c>
      <c r="H383" s="38">
        <f t="shared" si="111"/>
        <v>0</v>
      </c>
      <c r="I383" s="38">
        <f t="shared" si="111"/>
        <v>105</v>
      </c>
    </row>
    <row r="384" spans="1:12" s="54" customFormat="1" ht="27" customHeight="1" thickBot="1">
      <c r="A384" s="17" t="s">
        <v>43</v>
      </c>
      <c r="B384" s="24" t="s">
        <v>120</v>
      </c>
      <c r="C384" s="38">
        <v>300</v>
      </c>
      <c r="D384" s="21">
        <f>SUM(E384+F384+G384+H384+I384)</f>
        <v>75</v>
      </c>
      <c r="E384" s="38"/>
      <c r="F384" s="38"/>
      <c r="G384" s="38"/>
      <c r="H384" s="21"/>
      <c r="I384" s="38">
        <v>75</v>
      </c>
    </row>
    <row r="385" spans="1:12" s="54" customFormat="1" ht="27" customHeight="1" thickBot="1">
      <c r="A385" s="17" t="s">
        <v>42</v>
      </c>
      <c r="B385" s="24" t="s">
        <v>418</v>
      </c>
      <c r="C385" s="38">
        <v>350</v>
      </c>
      <c r="D385" s="21">
        <f>SUM(E385+F385+G385+H385+I385)</f>
        <v>30</v>
      </c>
      <c r="E385" s="38"/>
      <c r="F385" s="38"/>
      <c r="G385" s="38"/>
      <c r="H385" s="21"/>
      <c r="I385" s="38">
        <v>30</v>
      </c>
    </row>
    <row r="386" spans="1:12" s="54" customFormat="1" ht="13.5" customHeight="1">
      <c r="A386" s="26"/>
      <c r="B386" s="29" t="s">
        <v>156</v>
      </c>
      <c r="C386" s="39">
        <f t="shared" ref="C386:I386" si="112">SUM(C388)</f>
        <v>35332</v>
      </c>
      <c r="D386" s="20">
        <f t="shared" si="112"/>
        <v>360</v>
      </c>
      <c r="E386" s="39">
        <f t="shared" si="112"/>
        <v>0</v>
      </c>
      <c r="F386" s="37">
        <f t="shared" si="112"/>
        <v>0</v>
      </c>
      <c r="G386" s="39">
        <f t="shared" si="112"/>
        <v>0</v>
      </c>
      <c r="H386" s="20">
        <f t="shared" si="112"/>
        <v>350</v>
      </c>
      <c r="I386" s="39">
        <f t="shared" si="112"/>
        <v>10</v>
      </c>
    </row>
    <row r="387" spans="1:12" s="54" customFormat="1" ht="13.5" thickBot="1">
      <c r="A387" s="17"/>
      <c r="B387" s="33"/>
      <c r="C387" s="38">
        <v>0</v>
      </c>
      <c r="D387" s="21">
        <v>0</v>
      </c>
      <c r="E387" s="38">
        <v>0</v>
      </c>
      <c r="F387" s="38">
        <v>0</v>
      </c>
      <c r="G387" s="38">
        <v>0</v>
      </c>
      <c r="H387" s="21">
        <v>0</v>
      </c>
      <c r="I387" s="38">
        <v>0</v>
      </c>
    </row>
    <row r="388" spans="1:12" s="54" customFormat="1" ht="13.5" thickBot="1">
      <c r="A388" s="18" t="s">
        <v>15</v>
      </c>
      <c r="B388" s="5" t="s">
        <v>16</v>
      </c>
      <c r="C388" s="42">
        <f>SUM(C389:C389)</f>
        <v>35332</v>
      </c>
      <c r="D388" s="42">
        <f t="shared" ref="D388:I388" si="113">SUM(D389:D389)</f>
        <v>360</v>
      </c>
      <c r="E388" s="42">
        <f t="shared" si="113"/>
        <v>0</v>
      </c>
      <c r="F388" s="97">
        <f t="shared" si="113"/>
        <v>0</v>
      </c>
      <c r="G388" s="42">
        <f t="shared" si="113"/>
        <v>0</v>
      </c>
      <c r="H388" s="42">
        <f t="shared" si="113"/>
        <v>350</v>
      </c>
      <c r="I388" s="42">
        <f t="shared" si="113"/>
        <v>10</v>
      </c>
    </row>
    <row r="389" spans="1:12" s="54" customFormat="1" ht="13.5" thickBot="1">
      <c r="A389" s="17" t="s">
        <v>7</v>
      </c>
      <c r="B389" s="33" t="s">
        <v>9</v>
      </c>
      <c r="C389" s="38">
        <f>SUM(C390:C391)</f>
        <v>35332</v>
      </c>
      <c r="D389" s="38">
        <f t="shared" ref="D389:I389" si="114">SUM(D390:D391)</f>
        <v>360</v>
      </c>
      <c r="E389" s="38">
        <f t="shared" si="114"/>
        <v>0</v>
      </c>
      <c r="F389" s="38">
        <f t="shared" si="114"/>
        <v>0</v>
      </c>
      <c r="G389" s="38">
        <f t="shared" si="114"/>
        <v>0</v>
      </c>
      <c r="H389" s="38">
        <f t="shared" si="114"/>
        <v>350</v>
      </c>
      <c r="I389" s="38">
        <f t="shared" si="114"/>
        <v>10</v>
      </c>
    </row>
    <row r="390" spans="1:12" s="54" customFormat="1" ht="27" customHeight="1" thickBot="1">
      <c r="A390" s="17" t="s">
        <v>43</v>
      </c>
      <c r="B390" s="24" t="s">
        <v>369</v>
      </c>
      <c r="C390" s="38">
        <v>6792</v>
      </c>
      <c r="D390" s="21">
        <f>SUM(E390+F390+G390+H390+I390)</f>
        <v>350</v>
      </c>
      <c r="E390" s="38"/>
      <c r="F390" s="38"/>
      <c r="G390" s="38"/>
      <c r="H390" s="21">
        <v>350</v>
      </c>
      <c r="I390" s="38">
        <v>0</v>
      </c>
    </row>
    <row r="391" spans="1:12" s="54" customFormat="1" ht="27" customHeight="1" thickBot="1">
      <c r="A391" s="17" t="s">
        <v>42</v>
      </c>
      <c r="B391" s="24" t="s">
        <v>294</v>
      </c>
      <c r="C391" s="38">
        <v>28540</v>
      </c>
      <c r="D391" s="21">
        <f>SUM(E391+F391+G391+H391+I391)</f>
        <v>10</v>
      </c>
      <c r="E391" s="38"/>
      <c r="F391" s="38"/>
      <c r="G391" s="38"/>
      <c r="H391" s="21"/>
      <c r="I391" s="38">
        <v>10</v>
      </c>
    </row>
    <row r="392" spans="1:12" s="54" customFormat="1" ht="13.5" customHeight="1">
      <c r="A392" s="26"/>
      <c r="B392" s="29" t="s">
        <v>121</v>
      </c>
      <c r="C392" s="39">
        <f>SUM(C398+C394)</f>
        <v>50026</v>
      </c>
      <c r="D392" s="39">
        <f t="shared" ref="D392:I392" si="115">SUM(D398+D394)</f>
        <v>6861</v>
      </c>
      <c r="E392" s="39">
        <f t="shared" si="115"/>
        <v>0</v>
      </c>
      <c r="F392" s="39">
        <f t="shared" si="115"/>
        <v>0</v>
      </c>
      <c r="G392" s="39">
        <f t="shared" si="115"/>
        <v>0</v>
      </c>
      <c r="H392" s="39">
        <f t="shared" si="115"/>
        <v>6433</v>
      </c>
      <c r="I392" s="39">
        <f t="shared" si="115"/>
        <v>428</v>
      </c>
    </row>
    <row r="393" spans="1:12" s="54" customFormat="1" ht="13.5" thickBot="1">
      <c r="A393" s="17"/>
      <c r="B393" s="33"/>
      <c r="C393" s="38">
        <f>C395</f>
        <v>9774</v>
      </c>
      <c r="D393" s="38">
        <f t="shared" ref="D393:I393" si="116">D395</f>
        <v>0</v>
      </c>
      <c r="E393" s="38">
        <f t="shared" si="116"/>
        <v>0</v>
      </c>
      <c r="F393" s="38">
        <f t="shared" si="116"/>
        <v>0</v>
      </c>
      <c r="G393" s="38">
        <f t="shared" si="116"/>
        <v>0</v>
      </c>
      <c r="H393" s="38">
        <f t="shared" si="116"/>
        <v>0</v>
      </c>
      <c r="I393" s="38">
        <f t="shared" si="116"/>
        <v>0</v>
      </c>
    </row>
    <row r="394" spans="1:12" s="54" customFormat="1" ht="12.75">
      <c r="A394" s="26" t="s">
        <v>14</v>
      </c>
      <c r="B394" s="12" t="s">
        <v>113</v>
      </c>
      <c r="C394" s="39">
        <f>SUM(C396)</f>
        <v>19522</v>
      </c>
      <c r="D394" s="39">
        <f t="shared" ref="D394:I395" si="117">SUM(D396)</f>
        <v>10</v>
      </c>
      <c r="E394" s="39">
        <f t="shared" si="117"/>
        <v>0</v>
      </c>
      <c r="F394" s="39">
        <f t="shared" si="117"/>
        <v>0</v>
      </c>
      <c r="G394" s="39">
        <f t="shared" si="117"/>
        <v>0</v>
      </c>
      <c r="H394" s="39">
        <f t="shared" si="117"/>
        <v>0</v>
      </c>
      <c r="I394" s="39">
        <f t="shared" si="117"/>
        <v>10</v>
      </c>
    </row>
    <row r="395" spans="1:12" s="54" customFormat="1" ht="13.5" thickBot="1">
      <c r="A395" s="17"/>
      <c r="B395" s="33"/>
      <c r="C395" s="38">
        <f>SUM(C397)</f>
        <v>9774</v>
      </c>
      <c r="D395" s="38">
        <f t="shared" si="117"/>
        <v>0</v>
      </c>
      <c r="E395" s="38">
        <f t="shared" si="117"/>
        <v>0</v>
      </c>
      <c r="F395" s="38">
        <f t="shared" si="117"/>
        <v>0</v>
      </c>
      <c r="G395" s="38">
        <f t="shared" si="117"/>
        <v>0</v>
      </c>
      <c r="H395" s="38">
        <f t="shared" si="117"/>
        <v>0</v>
      </c>
      <c r="I395" s="38">
        <f t="shared" si="117"/>
        <v>0</v>
      </c>
    </row>
    <row r="396" spans="1:12" s="54" customFormat="1" ht="12.75">
      <c r="A396" s="16" t="s">
        <v>43</v>
      </c>
      <c r="B396" s="71" t="s">
        <v>425</v>
      </c>
      <c r="C396" s="37">
        <v>19522</v>
      </c>
      <c r="D396" s="36">
        <f>SUM(E396+F396+G396+H396+I396)</f>
        <v>10</v>
      </c>
      <c r="E396" s="41"/>
      <c r="F396" s="37"/>
      <c r="G396" s="41"/>
      <c r="H396" s="44"/>
      <c r="I396" s="37">
        <v>10</v>
      </c>
    </row>
    <row r="397" spans="1:12" s="54" customFormat="1" ht="13.5" thickBot="1">
      <c r="A397" s="17"/>
      <c r="B397" s="66" t="s">
        <v>426</v>
      </c>
      <c r="C397" s="38">
        <v>9774</v>
      </c>
      <c r="D397" s="21">
        <f>SUM(E397+F397+G397+H397+I397)</f>
        <v>0</v>
      </c>
      <c r="E397" s="38"/>
      <c r="F397" s="38"/>
      <c r="G397" s="38"/>
      <c r="H397" s="21"/>
      <c r="I397" s="38">
        <v>0</v>
      </c>
    </row>
    <row r="398" spans="1:12" s="54" customFormat="1" ht="13.5" thickBot="1">
      <c r="A398" s="18" t="s">
        <v>15</v>
      </c>
      <c r="B398" s="5" t="s">
        <v>16</v>
      </c>
      <c r="C398" s="42">
        <f>SUM(C399)</f>
        <v>30504</v>
      </c>
      <c r="D398" s="42">
        <f t="shared" ref="D398:I398" si="118">SUM(D399)</f>
        <v>6851</v>
      </c>
      <c r="E398" s="42">
        <f t="shared" si="118"/>
        <v>0</v>
      </c>
      <c r="F398" s="42">
        <f t="shared" si="118"/>
        <v>0</v>
      </c>
      <c r="G398" s="42">
        <f t="shared" si="118"/>
        <v>0</v>
      </c>
      <c r="H398" s="42">
        <f t="shared" si="118"/>
        <v>6433</v>
      </c>
      <c r="I398" s="42">
        <f t="shared" si="118"/>
        <v>418</v>
      </c>
      <c r="J398" s="53"/>
      <c r="K398" s="53"/>
      <c r="L398" s="53"/>
    </row>
    <row r="399" spans="1:12" s="53" customFormat="1" ht="13.5" thickBot="1">
      <c r="A399" s="17" t="s">
        <v>6</v>
      </c>
      <c r="B399" s="24" t="s">
        <v>62</v>
      </c>
      <c r="C399" s="38">
        <f t="shared" ref="C399:I399" si="119">SUM(C400:C402)</f>
        <v>30504</v>
      </c>
      <c r="D399" s="38">
        <f t="shared" si="119"/>
        <v>6851</v>
      </c>
      <c r="E399" s="38">
        <f t="shared" si="119"/>
        <v>0</v>
      </c>
      <c r="F399" s="38">
        <f t="shared" si="119"/>
        <v>0</v>
      </c>
      <c r="G399" s="38">
        <f t="shared" si="119"/>
        <v>0</v>
      </c>
      <c r="H399" s="38">
        <f t="shared" si="119"/>
        <v>6433</v>
      </c>
      <c r="I399" s="38">
        <f t="shared" si="119"/>
        <v>418</v>
      </c>
      <c r="J399" s="54"/>
      <c r="K399" s="54"/>
      <c r="L399" s="54"/>
    </row>
    <row r="400" spans="1:12" s="54" customFormat="1" ht="40.5" customHeight="1" thickBot="1">
      <c r="A400" s="17" t="s">
        <v>43</v>
      </c>
      <c r="B400" s="82" t="s">
        <v>316</v>
      </c>
      <c r="C400" s="38">
        <v>9981</v>
      </c>
      <c r="D400" s="21">
        <f>SUM(E400+F400+G400+H400+I400)</f>
        <v>6533</v>
      </c>
      <c r="E400" s="38"/>
      <c r="F400" s="38"/>
      <c r="G400" s="38"/>
      <c r="H400" s="21">
        <v>6433</v>
      </c>
      <c r="I400" s="38">
        <v>100</v>
      </c>
    </row>
    <row r="401" spans="1:12" s="54" customFormat="1" ht="13.5" customHeight="1" thickBot="1">
      <c r="A401" s="17" t="s">
        <v>42</v>
      </c>
      <c r="B401" s="24" t="s">
        <v>140</v>
      </c>
      <c r="C401" s="38">
        <v>2481</v>
      </c>
      <c r="D401" s="21">
        <f>SUM(E401+F401+G401+H401+I401)</f>
        <v>308</v>
      </c>
      <c r="E401" s="38"/>
      <c r="F401" s="38"/>
      <c r="G401" s="38"/>
      <c r="H401" s="21"/>
      <c r="I401" s="38">
        <v>308</v>
      </c>
    </row>
    <row r="402" spans="1:12" s="54" customFormat="1" ht="26.25" thickBot="1">
      <c r="A402" s="17" t="s">
        <v>44</v>
      </c>
      <c r="B402" s="76" t="s">
        <v>185</v>
      </c>
      <c r="C402" s="38">
        <v>18042</v>
      </c>
      <c r="D402" s="21">
        <f t="shared" ref="D402" si="120">SUM(E402+F402+G402+H402+I402)</f>
        <v>10</v>
      </c>
      <c r="E402" s="38"/>
      <c r="F402" s="38"/>
      <c r="G402" s="38"/>
      <c r="H402" s="21"/>
      <c r="I402" s="38">
        <v>10</v>
      </c>
    </row>
    <row r="403" spans="1:12" s="54" customFormat="1" ht="13.5" customHeight="1">
      <c r="A403" s="26" t="s">
        <v>160</v>
      </c>
      <c r="B403" s="29" t="s">
        <v>77</v>
      </c>
      <c r="C403" s="39">
        <f t="shared" ref="C403:I404" si="121">SUM(C405+C424+C434+C464)</f>
        <v>948710</v>
      </c>
      <c r="D403" s="20">
        <f t="shared" si="121"/>
        <v>138056</v>
      </c>
      <c r="E403" s="39">
        <f t="shared" si="121"/>
        <v>0</v>
      </c>
      <c r="F403" s="37">
        <f t="shared" si="121"/>
        <v>0</v>
      </c>
      <c r="G403" s="39">
        <f t="shared" si="121"/>
        <v>0</v>
      </c>
      <c r="H403" s="20">
        <f t="shared" si="121"/>
        <v>113040</v>
      </c>
      <c r="I403" s="39">
        <f t="shared" si="121"/>
        <v>25016</v>
      </c>
    </row>
    <row r="404" spans="1:12" s="54" customFormat="1" ht="13.5" thickBot="1">
      <c r="A404" s="17"/>
      <c r="B404" s="33" t="s">
        <v>59</v>
      </c>
      <c r="C404" s="38">
        <f t="shared" si="121"/>
        <v>643423</v>
      </c>
      <c r="D404" s="21">
        <f t="shared" si="121"/>
        <v>61000</v>
      </c>
      <c r="E404" s="38">
        <f t="shared" si="121"/>
        <v>0</v>
      </c>
      <c r="F404" s="38">
        <f t="shared" si="121"/>
        <v>0</v>
      </c>
      <c r="G404" s="38">
        <f t="shared" si="121"/>
        <v>0</v>
      </c>
      <c r="H404" s="21">
        <f t="shared" si="121"/>
        <v>50000</v>
      </c>
      <c r="I404" s="38">
        <f t="shared" si="121"/>
        <v>11000</v>
      </c>
    </row>
    <row r="405" spans="1:12" s="54" customFormat="1" ht="13.5" customHeight="1">
      <c r="A405" s="26"/>
      <c r="B405" s="29" t="s">
        <v>18</v>
      </c>
      <c r="C405" s="39">
        <f t="shared" ref="C405:I406" si="122">SUM(C407+C413)</f>
        <v>175893</v>
      </c>
      <c r="D405" s="39">
        <f t="shared" si="122"/>
        <v>1820</v>
      </c>
      <c r="E405" s="39">
        <f t="shared" si="122"/>
        <v>0</v>
      </c>
      <c r="F405" s="39">
        <f t="shared" si="122"/>
        <v>0</v>
      </c>
      <c r="G405" s="39">
        <f t="shared" si="122"/>
        <v>0</v>
      </c>
      <c r="H405" s="39">
        <f t="shared" si="122"/>
        <v>20</v>
      </c>
      <c r="I405" s="39">
        <f t="shared" si="122"/>
        <v>1800</v>
      </c>
    </row>
    <row r="406" spans="1:12" s="54" customFormat="1" ht="13.5" thickBot="1">
      <c r="A406" s="17"/>
      <c r="B406" s="33"/>
      <c r="C406" s="38">
        <f t="shared" si="122"/>
        <v>151170</v>
      </c>
      <c r="D406" s="38">
        <f t="shared" si="122"/>
        <v>1000</v>
      </c>
      <c r="E406" s="38">
        <f t="shared" si="122"/>
        <v>0</v>
      </c>
      <c r="F406" s="38">
        <f t="shared" si="122"/>
        <v>0</v>
      </c>
      <c r="G406" s="38">
        <f t="shared" si="122"/>
        <v>0</v>
      </c>
      <c r="H406" s="38">
        <f t="shared" si="122"/>
        <v>0</v>
      </c>
      <c r="I406" s="38">
        <f t="shared" si="122"/>
        <v>1000</v>
      </c>
    </row>
    <row r="407" spans="1:12" s="54" customFormat="1" ht="12.75">
      <c r="A407" s="26" t="s">
        <v>14</v>
      </c>
      <c r="B407" s="12" t="s">
        <v>113</v>
      </c>
      <c r="C407" s="39">
        <f>SUM(C409+C411)</f>
        <v>169376</v>
      </c>
      <c r="D407" s="39">
        <f t="shared" ref="D407:I408" si="123">SUM(D409+D411)</f>
        <v>20</v>
      </c>
      <c r="E407" s="39">
        <f t="shared" si="123"/>
        <v>0</v>
      </c>
      <c r="F407" s="39">
        <f t="shared" si="123"/>
        <v>0</v>
      </c>
      <c r="G407" s="39">
        <f t="shared" si="123"/>
        <v>0</v>
      </c>
      <c r="H407" s="39">
        <f t="shared" si="123"/>
        <v>20</v>
      </c>
      <c r="I407" s="39">
        <f t="shared" si="123"/>
        <v>0</v>
      </c>
    </row>
    <row r="408" spans="1:12" s="54" customFormat="1" ht="13.5" thickBot="1">
      <c r="A408" s="17"/>
      <c r="B408" s="33"/>
      <c r="C408" s="38">
        <f>SUM(C410+C412)</f>
        <v>146324</v>
      </c>
      <c r="D408" s="38">
        <f t="shared" si="123"/>
        <v>0</v>
      </c>
      <c r="E408" s="38">
        <f t="shared" si="123"/>
        <v>0</v>
      </c>
      <c r="F408" s="38">
        <f t="shared" si="123"/>
        <v>0</v>
      </c>
      <c r="G408" s="38">
        <f t="shared" si="123"/>
        <v>0</v>
      </c>
      <c r="H408" s="38">
        <f t="shared" si="123"/>
        <v>0</v>
      </c>
      <c r="I408" s="38">
        <f t="shared" si="123"/>
        <v>0</v>
      </c>
      <c r="J408" s="88"/>
      <c r="K408" s="88"/>
      <c r="L408" s="88"/>
    </row>
    <row r="409" spans="1:12" s="88" customFormat="1" ht="14.25" customHeight="1">
      <c r="A409" s="84" t="s">
        <v>43</v>
      </c>
      <c r="B409" s="120" t="s">
        <v>175</v>
      </c>
      <c r="C409" s="85">
        <v>71292</v>
      </c>
      <c r="D409" s="86">
        <f t="shared" ref="D409:D412" si="124">SUM(E409+F409+G409+H409+I409)</f>
        <v>10</v>
      </c>
      <c r="E409" s="87"/>
      <c r="F409" s="87"/>
      <c r="G409" s="87"/>
      <c r="H409" s="86">
        <v>10</v>
      </c>
      <c r="I409" s="87">
        <v>0</v>
      </c>
    </row>
    <row r="410" spans="1:12" s="88" customFormat="1" ht="13.5" thickBot="1">
      <c r="A410" s="89"/>
      <c r="B410" s="83" t="s">
        <v>263</v>
      </c>
      <c r="C410" s="90">
        <v>62242</v>
      </c>
      <c r="D410" s="91">
        <f t="shared" si="124"/>
        <v>0</v>
      </c>
      <c r="E410" s="90"/>
      <c r="F410" s="90"/>
      <c r="G410" s="90"/>
      <c r="H410" s="91">
        <v>0</v>
      </c>
      <c r="I410" s="90">
        <v>0</v>
      </c>
    </row>
    <row r="411" spans="1:12" s="88" customFormat="1" ht="14.25" customHeight="1">
      <c r="A411" s="84" t="s">
        <v>42</v>
      </c>
      <c r="B411" s="120" t="s">
        <v>176</v>
      </c>
      <c r="C411" s="85">
        <v>98084</v>
      </c>
      <c r="D411" s="86">
        <f t="shared" si="124"/>
        <v>10</v>
      </c>
      <c r="E411" s="87"/>
      <c r="F411" s="87"/>
      <c r="G411" s="87"/>
      <c r="H411" s="86">
        <v>10</v>
      </c>
      <c r="I411" s="87">
        <v>0</v>
      </c>
    </row>
    <row r="412" spans="1:12" s="88" customFormat="1" ht="13.5" thickBot="1">
      <c r="A412" s="89"/>
      <c r="B412" s="83" t="s">
        <v>254</v>
      </c>
      <c r="C412" s="90">
        <v>84082</v>
      </c>
      <c r="D412" s="91">
        <f t="shared" si="124"/>
        <v>0</v>
      </c>
      <c r="E412" s="90"/>
      <c r="F412" s="90"/>
      <c r="G412" s="90"/>
      <c r="H412" s="91">
        <v>0</v>
      </c>
      <c r="I412" s="90">
        <v>0</v>
      </c>
      <c r="J412" s="54"/>
      <c r="K412" s="54"/>
      <c r="L412" s="54"/>
    </row>
    <row r="413" spans="1:12" s="54" customFormat="1" ht="13.5" customHeight="1">
      <c r="A413" s="16" t="s">
        <v>15</v>
      </c>
      <c r="B413" s="32" t="s">
        <v>16</v>
      </c>
      <c r="C413" s="39">
        <f t="shared" ref="C413:I413" si="125">SUM(C415+C418)</f>
        <v>6517</v>
      </c>
      <c r="D413" s="39">
        <f t="shared" si="125"/>
        <v>1800</v>
      </c>
      <c r="E413" s="39">
        <f t="shared" si="125"/>
        <v>0</v>
      </c>
      <c r="F413" s="39">
        <f t="shared" si="125"/>
        <v>0</v>
      </c>
      <c r="G413" s="39">
        <f t="shared" si="125"/>
        <v>0</v>
      </c>
      <c r="H413" s="39">
        <f t="shared" si="125"/>
        <v>0</v>
      </c>
      <c r="I413" s="39">
        <f t="shared" si="125"/>
        <v>1800</v>
      </c>
    </row>
    <row r="414" spans="1:12" s="54" customFormat="1" ht="13.5" thickBot="1">
      <c r="A414" s="17"/>
      <c r="B414" s="33"/>
      <c r="C414" s="38">
        <f t="shared" ref="C414" si="126">SUM(C419:C419)</f>
        <v>4846</v>
      </c>
      <c r="D414" s="38">
        <f t="shared" ref="D414:I414" si="127">SUM(D419:D419)</f>
        <v>1000</v>
      </c>
      <c r="E414" s="38">
        <f t="shared" si="127"/>
        <v>0</v>
      </c>
      <c r="F414" s="38">
        <f t="shared" si="127"/>
        <v>0</v>
      </c>
      <c r="G414" s="38">
        <f t="shared" si="127"/>
        <v>0</v>
      </c>
      <c r="H414" s="38">
        <f t="shared" si="127"/>
        <v>0</v>
      </c>
      <c r="I414" s="38">
        <f t="shared" si="127"/>
        <v>1000</v>
      </c>
    </row>
    <row r="415" spans="1:12" s="54" customFormat="1" ht="13.5" thickBot="1">
      <c r="A415" s="17" t="s">
        <v>7</v>
      </c>
      <c r="B415" s="5" t="s">
        <v>9</v>
      </c>
      <c r="C415" s="38">
        <f t="shared" ref="C415:I415" si="128">SUM(C416:C417)</f>
        <v>700</v>
      </c>
      <c r="D415" s="38">
        <f t="shared" si="128"/>
        <v>400</v>
      </c>
      <c r="E415" s="38">
        <f t="shared" si="128"/>
        <v>0</v>
      </c>
      <c r="F415" s="38">
        <f t="shared" si="128"/>
        <v>0</v>
      </c>
      <c r="G415" s="38">
        <f t="shared" si="128"/>
        <v>0</v>
      </c>
      <c r="H415" s="38">
        <f t="shared" si="128"/>
        <v>0</v>
      </c>
      <c r="I415" s="38">
        <f t="shared" si="128"/>
        <v>400</v>
      </c>
    </row>
    <row r="416" spans="1:12" s="54" customFormat="1" ht="13.5" thickBot="1">
      <c r="A416" s="17" t="s">
        <v>43</v>
      </c>
      <c r="B416" s="77" t="s">
        <v>373</v>
      </c>
      <c r="C416" s="38">
        <v>350</v>
      </c>
      <c r="D416" s="21">
        <f t="shared" ref="D416:D417" si="129">SUM(E416+F416+G416+H416+I416)</f>
        <v>200</v>
      </c>
      <c r="E416" s="38"/>
      <c r="F416" s="38"/>
      <c r="G416" s="38"/>
      <c r="H416" s="21"/>
      <c r="I416" s="38">
        <v>200</v>
      </c>
    </row>
    <row r="417" spans="1:12" s="54" customFormat="1" ht="27" customHeight="1" thickBot="1">
      <c r="A417" s="17" t="s">
        <v>42</v>
      </c>
      <c r="B417" s="24" t="s">
        <v>393</v>
      </c>
      <c r="C417" s="40">
        <v>350</v>
      </c>
      <c r="D417" s="42">
        <f t="shared" si="129"/>
        <v>200</v>
      </c>
      <c r="E417" s="40"/>
      <c r="F417" s="40"/>
      <c r="G417" s="40"/>
      <c r="H417" s="13"/>
      <c r="I417" s="40">
        <v>200</v>
      </c>
    </row>
    <row r="418" spans="1:12" s="54" customFormat="1" ht="13.5" customHeight="1">
      <c r="A418" s="16" t="s">
        <v>11</v>
      </c>
      <c r="B418" s="32" t="s">
        <v>12</v>
      </c>
      <c r="C418" s="39">
        <f>SUM(C420+C422)</f>
        <v>5817</v>
      </c>
      <c r="D418" s="39">
        <f t="shared" ref="D418:I419" si="130">SUM(D420+D422)</f>
        <v>1400</v>
      </c>
      <c r="E418" s="39">
        <f t="shared" si="130"/>
        <v>0</v>
      </c>
      <c r="F418" s="39">
        <f t="shared" si="130"/>
        <v>0</v>
      </c>
      <c r="G418" s="39">
        <f t="shared" si="130"/>
        <v>0</v>
      </c>
      <c r="H418" s="39">
        <f t="shared" si="130"/>
        <v>0</v>
      </c>
      <c r="I418" s="39">
        <f t="shared" si="130"/>
        <v>1400</v>
      </c>
    </row>
    <row r="419" spans="1:12" s="54" customFormat="1" ht="13.5" thickBot="1">
      <c r="A419" s="17"/>
      <c r="B419" s="33"/>
      <c r="C419" s="38">
        <f>SUM(C421+C423)</f>
        <v>4846</v>
      </c>
      <c r="D419" s="38">
        <f t="shared" si="130"/>
        <v>1000</v>
      </c>
      <c r="E419" s="38">
        <f t="shared" si="130"/>
        <v>0</v>
      </c>
      <c r="F419" s="38">
        <f t="shared" si="130"/>
        <v>0</v>
      </c>
      <c r="G419" s="38">
        <f t="shared" si="130"/>
        <v>0</v>
      </c>
      <c r="H419" s="38">
        <f t="shared" si="130"/>
        <v>0</v>
      </c>
      <c r="I419" s="38">
        <f t="shared" si="130"/>
        <v>1000</v>
      </c>
    </row>
    <row r="420" spans="1:12" s="54" customFormat="1" ht="13.5" customHeight="1">
      <c r="A420" s="26" t="s">
        <v>43</v>
      </c>
      <c r="B420" s="35" t="s">
        <v>172</v>
      </c>
      <c r="C420" s="39">
        <v>1776</v>
      </c>
      <c r="D420" s="20">
        <f t="shared" ref="D420:D423" si="131">SUM(E420+F420+G420+H420+I420)</f>
        <v>1200</v>
      </c>
      <c r="E420" s="39"/>
      <c r="F420" s="39"/>
      <c r="G420" s="39"/>
      <c r="H420" s="20"/>
      <c r="I420" s="39">
        <v>1200</v>
      </c>
    </row>
    <row r="421" spans="1:12" s="54" customFormat="1" ht="13.5" thickBot="1">
      <c r="A421" s="17"/>
      <c r="B421" s="83" t="s">
        <v>191</v>
      </c>
      <c r="C421" s="38">
        <v>1531</v>
      </c>
      <c r="D421" s="21">
        <f t="shared" si="131"/>
        <v>1000</v>
      </c>
      <c r="E421" s="38"/>
      <c r="F421" s="38"/>
      <c r="G421" s="38"/>
      <c r="H421" s="21"/>
      <c r="I421" s="38">
        <v>1000</v>
      </c>
    </row>
    <row r="422" spans="1:12" s="54" customFormat="1" ht="13.5" customHeight="1">
      <c r="A422" s="26" t="s">
        <v>44</v>
      </c>
      <c r="B422" s="35" t="s">
        <v>179</v>
      </c>
      <c r="C422" s="39">
        <v>4041</v>
      </c>
      <c r="D422" s="20">
        <f t="shared" si="131"/>
        <v>200</v>
      </c>
      <c r="E422" s="39"/>
      <c r="F422" s="39"/>
      <c r="G422" s="39"/>
      <c r="H422" s="20"/>
      <c r="I422" s="39">
        <v>200</v>
      </c>
    </row>
    <row r="423" spans="1:12" s="54" customFormat="1" ht="13.5" thickBot="1">
      <c r="A423" s="17"/>
      <c r="B423" s="83" t="s">
        <v>214</v>
      </c>
      <c r="C423" s="38">
        <v>3315</v>
      </c>
      <c r="D423" s="21">
        <f t="shared" si="131"/>
        <v>0</v>
      </c>
      <c r="E423" s="38"/>
      <c r="F423" s="38"/>
      <c r="G423" s="38"/>
      <c r="H423" s="21"/>
      <c r="I423" s="38">
        <v>0</v>
      </c>
    </row>
    <row r="424" spans="1:12" s="54" customFormat="1" ht="13.5" customHeight="1">
      <c r="A424" s="16"/>
      <c r="B424" s="57" t="s">
        <v>78</v>
      </c>
      <c r="C424" s="37">
        <f>SUM(C426)</f>
        <v>75703</v>
      </c>
      <c r="D424" s="37">
        <f t="shared" ref="D424:I425" si="132">SUM(D426)</f>
        <v>67960</v>
      </c>
      <c r="E424" s="37">
        <f t="shared" si="132"/>
        <v>0</v>
      </c>
      <c r="F424" s="70">
        <f t="shared" si="132"/>
        <v>0</v>
      </c>
      <c r="G424" s="37">
        <f t="shared" si="132"/>
        <v>0</v>
      </c>
      <c r="H424" s="37">
        <f t="shared" si="132"/>
        <v>58970</v>
      </c>
      <c r="I424" s="37">
        <f t="shared" si="132"/>
        <v>8990</v>
      </c>
    </row>
    <row r="425" spans="1:12" s="54" customFormat="1" ht="13.5" thickBot="1">
      <c r="A425" s="17"/>
      <c r="B425" s="33"/>
      <c r="C425" s="38">
        <f>SUM(C427)</f>
        <v>2932</v>
      </c>
      <c r="D425" s="38">
        <f t="shared" si="132"/>
        <v>2000</v>
      </c>
      <c r="E425" s="38">
        <f t="shared" si="132"/>
        <v>0</v>
      </c>
      <c r="F425" s="63">
        <f t="shared" si="132"/>
        <v>0</v>
      </c>
      <c r="G425" s="38">
        <f t="shared" si="132"/>
        <v>0</v>
      </c>
      <c r="H425" s="38">
        <f t="shared" si="132"/>
        <v>2000</v>
      </c>
      <c r="I425" s="38">
        <f t="shared" si="132"/>
        <v>0</v>
      </c>
    </row>
    <row r="426" spans="1:12" s="54" customFormat="1" ht="13.5" customHeight="1">
      <c r="A426" s="26" t="s">
        <v>15</v>
      </c>
      <c r="B426" s="12" t="s">
        <v>16</v>
      </c>
      <c r="C426" s="39">
        <f>SUM(C428+C430)</f>
        <v>75703</v>
      </c>
      <c r="D426" s="39">
        <f t="shared" ref="D426:I426" si="133">SUM(D428+D430)</f>
        <v>67960</v>
      </c>
      <c r="E426" s="39">
        <f t="shared" si="133"/>
        <v>0</v>
      </c>
      <c r="F426" s="39">
        <f t="shared" si="133"/>
        <v>0</v>
      </c>
      <c r="G426" s="39">
        <f t="shared" si="133"/>
        <v>0</v>
      </c>
      <c r="H426" s="39">
        <f t="shared" si="133"/>
        <v>58970</v>
      </c>
      <c r="I426" s="39">
        <f t="shared" si="133"/>
        <v>8990</v>
      </c>
    </row>
    <row r="427" spans="1:12" s="54" customFormat="1" ht="13.5" thickBot="1">
      <c r="A427" s="17"/>
      <c r="B427" s="33"/>
      <c r="C427" s="38">
        <f>SUM(C431)</f>
        <v>2932</v>
      </c>
      <c r="D427" s="38">
        <f t="shared" ref="D427:I427" si="134">SUM(D431)</f>
        <v>2000</v>
      </c>
      <c r="E427" s="38">
        <f t="shared" si="134"/>
        <v>0</v>
      </c>
      <c r="F427" s="38">
        <f t="shared" si="134"/>
        <v>0</v>
      </c>
      <c r="G427" s="38">
        <f t="shared" si="134"/>
        <v>0</v>
      </c>
      <c r="H427" s="38">
        <f t="shared" si="134"/>
        <v>2000</v>
      </c>
      <c r="I427" s="38">
        <f t="shared" si="134"/>
        <v>0</v>
      </c>
      <c r="J427" s="53"/>
      <c r="K427" s="53"/>
      <c r="L427" s="53"/>
    </row>
    <row r="428" spans="1:12" s="53" customFormat="1" ht="13.5" thickBot="1">
      <c r="A428" s="17" t="s">
        <v>6</v>
      </c>
      <c r="B428" s="24" t="s">
        <v>62</v>
      </c>
      <c r="C428" s="38">
        <f t="shared" ref="C428:I428" si="135">SUM(C429:C429)</f>
        <v>66614</v>
      </c>
      <c r="D428" s="38">
        <f t="shared" si="135"/>
        <v>61890</v>
      </c>
      <c r="E428" s="38">
        <f t="shared" si="135"/>
        <v>0</v>
      </c>
      <c r="F428" s="38">
        <f t="shared" si="135"/>
        <v>0</v>
      </c>
      <c r="G428" s="38">
        <f t="shared" si="135"/>
        <v>0</v>
      </c>
      <c r="H428" s="38">
        <f t="shared" si="135"/>
        <v>52910</v>
      </c>
      <c r="I428" s="38">
        <f t="shared" si="135"/>
        <v>8980</v>
      </c>
      <c r="J428" s="140"/>
      <c r="K428" s="140"/>
      <c r="L428" s="140"/>
    </row>
    <row r="429" spans="1:12" s="140" customFormat="1" ht="26.25" customHeight="1" thickBot="1">
      <c r="A429" s="17" t="s">
        <v>43</v>
      </c>
      <c r="B429" s="82" t="s">
        <v>200</v>
      </c>
      <c r="C429" s="38">
        <v>66614</v>
      </c>
      <c r="D429" s="21">
        <f>SUM(E429+F429+G429+H429+I429)</f>
        <v>61890</v>
      </c>
      <c r="E429" s="38"/>
      <c r="F429" s="38"/>
      <c r="G429" s="38"/>
      <c r="H429" s="21">
        <v>52910</v>
      </c>
      <c r="I429" s="38">
        <v>8980</v>
      </c>
      <c r="J429" s="54"/>
      <c r="K429" s="54"/>
      <c r="L429" s="54"/>
    </row>
    <row r="430" spans="1:12" s="54" customFormat="1" ht="13.5" customHeight="1">
      <c r="A430" s="26" t="s">
        <v>11</v>
      </c>
      <c r="B430" s="101" t="s">
        <v>12</v>
      </c>
      <c r="C430" s="39">
        <f>SUM(C432:C432)</f>
        <v>9089</v>
      </c>
      <c r="D430" s="39">
        <f t="shared" ref="D430:I431" si="136">SUM(D432:D432)</f>
        <v>6070</v>
      </c>
      <c r="E430" s="39">
        <f t="shared" si="136"/>
        <v>0</v>
      </c>
      <c r="F430" s="39">
        <f t="shared" si="136"/>
        <v>0</v>
      </c>
      <c r="G430" s="39">
        <f t="shared" si="136"/>
        <v>0</v>
      </c>
      <c r="H430" s="39">
        <f t="shared" si="136"/>
        <v>6060</v>
      </c>
      <c r="I430" s="39">
        <f t="shared" si="136"/>
        <v>10</v>
      </c>
    </row>
    <row r="431" spans="1:12" s="54" customFormat="1" ht="13.5" thickBot="1">
      <c r="A431" s="17"/>
      <c r="B431" s="79"/>
      <c r="C431" s="38">
        <f>SUM(C433:C433)</f>
        <v>2932</v>
      </c>
      <c r="D431" s="38">
        <f t="shared" si="136"/>
        <v>2000</v>
      </c>
      <c r="E431" s="38">
        <f t="shared" si="136"/>
        <v>0</v>
      </c>
      <c r="F431" s="38">
        <f t="shared" si="136"/>
        <v>0</v>
      </c>
      <c r="G431" s="38">
        <f t="shared" si="136"/>
        <v>0</v>
      </c>
      <c r="H431" s="38">
        <f t="shared" si="136"/>
        <v>2000</v>
      </c>
      <c r="I431" s="38">
        <f t="shared" si="136"/>
        <v>0</v>
      </c>
    </row>
    <row r="432" spans="1:12" s="54" customFormat="1" ht="25.5" customHeight="1">
      <c r="A432" s="49" t="s">
        <v>43</v>
      </c>
      <c r="B432" s="65" t="s">
        <v>206</v>
      </c>
      <c r="C432" s="64">
        <v>9089</v>
      </c>
      <c r="D432" s="20">
        <f t="shared" ref="D432:D433" si="137">SUM(E432+F432+G432+H432+I432)</f>
        <v>6070</v>
      </c>
      <c r="E432" s="39"/>
      <c r="F432" s="39"/>
      <c r="G432" s="39"/>
      <c r="H432" s="20">
        <v>6060</v>
      </c>
      <c r="I432" s="39">
        <v>10</v>
      </c>
    </row>
    <row r="433" spans="1:9" s="54" customFormat="1" ht="13.5" thickBot="1">
      <c r="A433" s="50"/>
      <c r="B433" s="66" t="s">
        <v>334</v>
      </c>
      <c r="C433" s="67">
        <v>2932</v>
      </c>
      <c r="D433" s="21">
        <f t="shared" si="137"/>
        <v>2000</v>
      </c>
      <c r="E433" s="38"/>
      <c r="F433" s="38"/>
      <c r="G433" s="38"/>
      <c r="H433" s="21">
        <v>2000</v>
      </c>
      <c r="I433" s="38">
        <v>0</v>
      </c>
    </row>
    <row r="434" spans="1:9" s="54" customFormat="1" ht="13.5" customHeight="1">
      <c r="A434" s="26"/>
      <c r="B434" s="29" t="s">
        <v>79</v>
      </c>
      <c r="C434" s="39">
        <f>SUM(C436)</f>
        <v>678666</v>
      </c>
      <c r="D434" s="39">
        <f t="shared" ref="D434:I435" si="138">SUM(D436)</f>
        <v>53667</v>
      </c>
      <c r="E434" s="39">
        <f t="shared" si="138"/>
        <v>0</v>
      </c>
      <c r="F434" s="96">
        <f t="shared" si="138"/>
        <v>0</v>
      </c>
      <c r="G434" s="39">
        <f t="shared" si="138"/>
        <v>0</v>
      </c>
      <c r="H434" s="39">
        <f t="shared" si="138"/>
        <v>40431</v>
      </c>
      <c r="I434" s="39">
        <f t="shared" si="138"/>
        <v>13236</v>
      </c>
    </row>
    <row r="435" spans="1:9" s="54" customFormat="1" ht="13.5" thickBot="1">
      <c r="A435" s="17"/>
      <c r="B435" s="33"/>
      <c r="C435" s="38">
        <f>SUM(C437)</f>
        <v>473336</v>
      </c>
      <c r="D435" s="38">
        <f t="shared" si="138"/>
        <v>44400</v>
      </c>
      <c r="E435" s="38">
        <f t="shared" si="138"/>
        <v>0</v>
      </c>
      <c r="F435" s="63">
        <f t="shared" si="138"/>
        <v>0</v>
      </c>
      <c r="G435" s="38">
        <f t="shared" si="138"/>
        <v>0</v>
      </c>
      <c r="H435" s="38">
        <f t="shared" si="138"/>
        <v>35000</v>
      </c>
      <c r="I435" s="38">
        <f t="shared" si="138"/>
        <v>9400</v>
      </c>
    </row>
    <row r="436" spans="1:9" s="54" customFormat="1" ht="13.5" customHeight="1">
      <c r="A436" s="26" t="s">
        <v>15</v>
      </c>
      <c r="B436" s="12" t="s">
        <v>16</v>
      </c>
      <c r="C436" s="39">
        <f t="shared" ref="C436:I436" si="139">SUM(C438+C444)</f>
        <v>678666</v>
      </c>
      <c r="D436" s="39">
        <f t="shared" si="139"/>
        <v>53667</v>
      </c>
      <c r="E436" s="39">
        <f t="shared" si="139"/>
        <v>0</v>
      </c>
      <c r="F436" s="96">
        <f t="shared" si="139"/>
        <v>0</v>
      </c>
      <c r="G436" s="39">
        <f t="shared" si="139"/>
        <v>0</v>
      </c>
      <c r="H436" s="39">
        <f t="shared" si="139"/>
        <v>40431</v>
      </c>
      <c r="I436" s="39">
        <f t="shared" si="139"/>
        <v>13236</v>
      </c>
    </row>
    <row r="437" spans="1:9" s="54" customFormat="1" ht="13.5" thickBot="1">
      <c r="A437" s="17"/>
      <c r="B437" s="33"/>
      <c r="C437" s="38">
        <f>SUM(C445)</f>
        <v>473336</v>
      </c>
      <c r="D437" s="38">
        <f t="shared" ref="D437:I437" si="140">SUM(D445)</f>
        <v>44400</v>
      </c>
      <c r="E437" s="38">
        <f t="shared" si="140"/>
        <v>0</v>
      </c>
      <c r="F437" s="63">
        <f t="shared" si="140"/>
        <v>0</v>
      </c>
      <c r="G437" s="38">
        <f t="shared" si="140"/>
        <v>0</v>
      </c>
      <c r="H437" s="38">
        <f t="shared" si="140"/>
        <v>35000</v>
      </c>
      <c r="I437" s="38">
        <f t="shared" si="140"/>
        <v>9400</v>
      </c>
    </row>
    <row r="438" spans="1:9" s="54" customFormat="1" ht="13.5" thickBot="1">
      <c r="A438" s="17" t="s">
        <v>7</v>
      </c>
      <c r="B438" s="5" t="s">
        <v>9</v>
      </c>
      <c r="C438" s="38">
        <f t="shared" ref="C438:I438" si="141">SUM(C439:C443)</f>
        <v>8350</v>
      </c>
      <c r="D438" s="38">
        <f t="shared" si="141"/>
        <v>2086</v>
      </c>
      <c r="E438" s="38">
        <f t="shared" si="141"/>
        <v>0</v>
      </c>
      <c r="F438" s="38">
        <f t="shared" si="141"/>
        <v>0</v>
      </c>
      <c r="G438" s="38">
        <f t="shared" si="141"/>
        <v>0</v>
      </c>
      <c r="H438" s="38">
        <f t="shared" si="141"/>
        <v>1350</v>
      </c>
      <c r="I438" s="38">
        <f t="shared" si="141"/>
        <v>736</v>
      </c>
    </row>
    <row r="439" spans="1:9" s="54" customFormat="1" ht="13.5" thickBot="1">
      <c r="A439" s="17" t="s">
        <v>43</v>
      </c>
      <c r="B439" s="24" t="s">
        <v>166</v>
      </c>
      <c r="C439" s="38">
        <v>3000</v>
      </c>
      <c r="D439" s="21">
        <f t="shared" ref="D439:D443" si="142">SUM(E439+F439+G439+H439+I439)</f>
        <v>1200</v>
      </c>
      <c r="E439" s="38"/>
      <c r="F439" s="38"/>
      <c r="G439" s="38"/>
      <c r="H439" s="21">
        <v>1200</v>
      </c>
      <c r="I439" s="38">
        <v>0</v>
      </c>
    </row>
    <row r="440" spans="1:9" s="54" customFormat="1" ht="15" customHeight="1" thickBot="1">
      <c r="A440" s="17" t="s">
        <v>42</v>
      </c>
      <c r="B440" s="24" t="s">
        <v>409</v>
      </c>
      <c r="C440" s="38">
        <v>300</v>
      </c>
      <c r="D440" s="21">
        <f t="shared" si="142"/>
        <v>100</v>
      </c>
      <c r="E440" s="38"/>
      <c r="F440" s="38"/>
      <c r="G440" s="38"/>
      <c r="H440" s="21"/>
      <c r="I440" s="38">
        <v>100</v>
      </c>
    </row>
    <row r="441" spans="1:9" s="54" customFormat="1" ht="15" customHeight="1" thickBot="1">
      <c r="A441" s="17" t="s">
        <v>45</v>
      </c>
      <c r="B441" s="24" t="s">
        <v>173</v>
      </c>
      <c r="C441" s="38">
        <v>300</v>
      </c>
      <c r="D441" s="21">
        <f t="shared" si="142"/>
        <v>150</v>
      </c>
      <c r="E441" s="38"/>
      <c r="F441" s="38"/>
      <c r="G441" s="38"/>
      <c r="H441" s="21">
        <v>150</v>
      </c>
      <c r="I441" s="38">
        <v>0</v>
      </c>
    </row>
    <row r="442" spans="1:9" s="54" customFormat="1" ht="13.5" thickBot="1">
      <c r="A442" s="17" t="s">
        <v>51</v>
      </c>
      <c r="B442" s="24" t="s">
        <v>135</v>
      </c>
      <c r="C442" s="38">
        <v>4250</v>
      </c>
      <c r="D442" s="21">
        <f>SUM(E442+F442+G442+H442+I442)</f>
        <v>316</v>
      </c>
      <c r="E442" s="38"/>
      <c r="F442" s="38"/>
      <c r="G442" s="38"/>
      <c r="H442" s="21"/>
      <c r="I442" s="38">
        <v>316</v>
      </c>
    </row>
    <row r="443" spans="1:9" s="54" customFormat="1" ht="13.5" thickBot="1">
      <c r="A443" s="17" t="s">
        <v>61</v>
      </c>
      <c r="B443" s="24" t="s">
        <v>295</v>
      </c>
      <c r="C443" s="38">
        <v>500</v>
      </c>
      <c r="D443" s="21">
        <f t="shared" si="142"/>
        <v>320</v>
      </c>
      <c r="E443" s="38"/>
      <c r="F443" s="38"/>
      <c r="G443" s="38"/>
      <c r="H443" s="21"/>
      <c r="I443" s="38">
        <v>320</v>
      </c>
    </row>
    <row r="444" spans="1:9" s="54" customFormat="1" ht="13.5" customHeight="1">
      <c r="A444" s="26" t="s">
        <v>11</v>
      </c>
      <c r="B444" s="101" t="s">
        <v>12</v>
      </c>
      <c r="C444" s="39">
        <f>SUM(C446+C448+C450+C452+C454+C456+C458+C460+C462)</f>
        <v>670316</v>
      </c>
      <c r="D444" s="39">
        <f t="shared" ref="D444:I445" si="143">SUM(D446+D448+D450+D452+D454+D456+D458+D460+D462)</f>
        <v>51581</v>
      </c>
      <c r="E444" s="39">
        <f t="shared" si="143"/>
        <v>0</v>
      </c>
      <c r="F444" s="39">
        <f t="shared" si="143"/>
        <v>0</v>
      </c>
      <c r="G444" s="39">
        <f t="shared" si="143"/>
        <v>0</v>
      </c>
      <c r="H444" s="39">
        <f t="shared" si="143"/>
        <v>39081</v>
      </c>
      <c r="I444" s="39">
        <f t="shared" si="143"/>
        <v>12500</v>
      </c>
    </row>
    <row r="445" spans="1:9" s="54" customFormat="1" ht="13.5" thickBot="1">
      <c r="A445" s="17"/>
      <c r="B445" s="79"/>
      <c r="C445" s="38">
        <f>SUM(C447+C449+C451+C453+C455+C457+C459+C461+C463)</f>
        <v>473336</v>
      </c>
      <c r="D445" s="38">
        <f t="shared" si="143"/>
        <v>44400</v>
      </c>
      <c r="E445" s="38">
        <f t="shared" si="143"/>
        <v>0</v>
      </c>
      <c r="F445" s="38">
        <f t="shared" si="143"/>
        <v>0</v>
      </c>
      <c r="G445" s="38">
        <f t="shared" si="143"/>
        <v>0</v>
      </c>
      <c r="H445" s="38">
        <f t="shared" si="143"/>
        <v>35000</v>
      </c>
      <c r="I445" s="38">
        <f t="shared" si="143"/>
        <v>9400</v>
      </c>
    </row>
    <row r="446" spans="1:9" s="54" customFormat="1" ht="18" customHeight="1">
      <c r="A446" s="49" t="s">
        <v>43</v>
      </c>
      <c r="B446" s="65" t="s">
        <v>146</v>
      </c>
      <c r="C446" s="64">
        <v>57185</v>
      </c>
      <c r="D446" s="20">
        <f t="shared" ref="D446:D463" si="144">SUM(E446+F446+G446+H446+I446)</f>
        <v>10000</v>
      </c>
      <c r="E446" s="39"/>
      <c r="F446" s="39"/>
      <c r="G446" s="39"/>
      <c r="H446" s="20"/>
      <c r="I446" s="39">
        <v>10000</v>
      </c>
    </row>
    <row r="447" spans="1:9" s="54" customFormat="1" ht="13.5" thickBot="1">
      <c r="A447" s="50"/>
      <c r="B447" s="66" t="s">
        <v>332</v>
      </c>
      <c r="C447" s="67">
        <v>50364</v>
      </c>
      <c r="D447" s="21">
        <f t="shared" si="144"/>
        <v>9000</v>
      </c>
      <c r="E447" s="38"/>
      <c r="F447" s="38"/>
      <c r="G447" s="38"/>
      <c r="H447" s="21"/>
      <c r="I447" s="38">
        <v>9000</v>
      </c>
    </row>
    <row r="448" spans="1:9" s="54" customFormat="1" ht="18" customHeight="1">
      <c r="A448" s="49" t="s">
        <v>44</v>
      </c>
      <c r="B448" s="65" t="s">
        <v>296</v>
      </c>
      <c r="C448" s="64">
        <v>21145</v>
      </c>
      <c r="D448" s="20">
        <f t="shared" si="144"/>
        <v>500</v>
      </c>
      <c r="E448" s="39"/>
      <c r="F448" s="39"/>
      <c r="G448" s="39"/>
      <c r="H448" s="20"/>
      <c r="I448" s="39">
        <v>500</v>
      </c>
    </row>
    <row r="449" spans="1:9" s="54" customFormat="1" ht="13.5" thickBot="1">
      <c r="A449" s="50"/>
      <c r="B449" s="66" t="s">
        <v>337</v>
      </c>
      <c r="C449" s="67">
        <v>14217</v>
      </c>
      <c r="D449" s="21">
        <f t="shared" si="144"/>
        <v>400</v>
      </c>
      <c r="E449" s="38"/>
      <c r="F449" s="38"/>
      <c r="G449" s="38"/>
      <c r="H449" s="21"/>
      <c r="I449" s="38">
        <v>400</v>
      </c>
    </row>
    <row r="450" spans="1:9" s="54" customFormat="1" ht="28.5" customHeight="1">
      <c r="A450" s="49" t="s">
        <v>45</v>
      </c>
      <c r="B450" s="65" t="s">
        <v>269</v>
      </c>
      <c r="C450" s="64">
        <v>84084</v>
      </c>
      <c r="D450" s="20">
        <f t="shared" si="144"/>
        <v>40</v>
      </c>
      <c r="E450" s="39"/>
      <c r="F450" s="39"/>
      <c r="G450" s="39"/>
      <c r="H450" s="20"/>
      <c r="I450" s="39">
        <v>40</v>
      </c>
    </row>
    <row r="451" spans="1:9" s="54" customFormat="1" ht="13.5" thickBot="1">
      <c r="A451" s="50"/>
      <c r="B451" s="66" t="s">
        <v>155</v>
      </c>
      <c r="C451" s="67">
        <v>77723</v>
      </c>
      <c r="D451" s="21">
        <f t="shared" si="144"/>
        <v>0</v>
      </c>
      <c r="E451" s="38"/>
      <c r="F451" s="38"/>
      <c r="G451" s="38"/>
      <c r="H451" s="21"/>
      <c r="I451" s="38">
        <v>0</v>
      </c>
    </row>
    <row r="452" spans="1:9" s="54" customFormat="1" ht="28.5" customHeight="1">
      <c r="A452" s="49" t="s">
        <v>46</v>
      </c>
      <c r="B452" s="65" t="s">
        <v>151</v>
      </c>
      <c r="C452" s="64">
        <v>63371</v>
      </c>
      <c r="D452" s="20">
        <f t="shared" si="144"/>
        <v>10</v>
      </c>
      <c r="E452" s="39"/>
      <c r="F452" s="39"/>
      <c r="G452" s="39"/>
      <c r="H452" s="20"/>
      <c r="I452" s="39">
        <v>10</v>
      </c>
    </row>
    <row r="453" spans="1:9" s="54" customFormat="1" ht="13.5" thickBot="1">
      <c r="A453" s="50"/>
      <c r="B453" s="66" t="s">
        <v>152</v>
      </c>
      <c r="C453" s="67">
        <v>57064</v>
      </c>
      <c r="D453" s="21">
        <f t="shared" si="144"/>
        <v>0</v>
      </c>
      <c r="E453" s="38"/>
      <c r="F453" s="38"/>
      <c r="G453" s="38"/>
      <c r="H453" s="21"/>
      <c r="I453" s="38">
        <v>0</v>
      </c>
    </row>
    <row r="454" spans="1:9" s="54" customFormat="1" ht="29.25" customHeight="1">
      <c r="A454" s="49" t="s">
        <v>47</v>
      </c>
      <c r="B454" s="65" t="s">
        <v>154</v>
      </c>
      <c r="C454" s="64">
        <v>102127</v>
      </c>
      <c r="D454" s="20">
        <f t="shared" si="144"/>
        <v>1910</v>
      </c>
      <c r="E454" s="39"/>
      <c r="F454" s="39"/>
      <c r="G454" s="39"/>
      <c r="H454" s="20"/>
      <c r="I454" s="39">
        <v>1910</v>
      </c>
    </row>
    <row r="455" spans="1:9" s="54" customFormat="1" ht="13.5" thickBot="1">
      <c r="A455" s="50"/>
      <c r="B455" s="66" t="s">
        <v>153</v>
      </c>
      <c r="C455" s="67">
        <v>94275</v>
      </c>
      <c r="D455" s="21">
        <f t="shared" si="144"/>
        <v>0</v>
      </c>
      <c r="E455" s="38"/>
      <c r="F455" s="38"/>
      <c r="G455" s="38"/>
      <c r="H455" s="21"/>
      <c r="I455" s="38">
        <v>0</v>
      </c>
    </row>
    <row r="456" spans="1:9" s="54" customFormat="1" ht="18" customHeight="1">
      <c r="A456" s="49" t="s">
        <v>48</v>
      </c>
      <c r="B456" s="65" t="s">
        <v>370</v>
      </c>
      <c r="C456" s="64">
        <v>4214</v>
      </c>
      <c r="D456" s="20">
        <f t="shared" si="144"/>
        <v>10</v>
      </c>
      <c r="E456" s="39"/>
      <c r="F456" s="39"/>
      <c r="G456" s="39"/>
      <c r="H456" s="20"/>
      <c r="I456" s="39">
        <v>10</v>
      </c>
    </row>
    <row r="457" spans="1:9" s="54" customFormat="1" ht="13.5" thickBot="1">
      <c r="A457" s="50"/>
      <c r="B457" s="66" t="s">
        <v>371</v>
      </c>
      <c r="C457" s="67">
        <v>3582</v>
      </c>
      <c r="D457" s="21">
        <f t="shared" si="144"/>
        <v>0</v>
      </c>
      <c r="E457" s="38"/>
      <c r="F457" s="38"/>
      <c r="G457" s="38"/>
      <c r="H457" s="21"/>
      <c r="I457" s="38">
        <v>0</v>
      </c>
    </row>
    <row r="458" spans="1:9" s="54" customFormat="1" ht="36.75" customHeight="1">
      <c r="A458" s="49" t="s">
        <v>50</v>
      </c>
      <c r="B458" s="65" t="s">
        <v>362</v>
      </c>
      <c r="C458" s="64">
        <v>90270</v>
      </c>
      <c r="D458" s="20">
        <f t="shared" si="144"/>
        <v>10010</v>
      </c>
      <c r="E458" s="39"/>
      <c r="F458" s="39"/>
      <c r="G458" s="39"/>
      <c r="H458" s="20">
        <v>10000</v>
      </c>
      <c r="I458" s="39">
        <v>10</v>
      </c>
    </row>
    <row r="459" spans="1:9" s="54" customFormat="1" ht="13.5" thickBot="1">
      <c r="A459" s="50"/>
      <c r="B459" s="66" t="s">
        <v>427</v>
      </c>
      <c r="C459" s="67">
        <v>48361</v>
      </c>
      <c r="D459" s="21">
        <f t="shared" si="144"/>
        <v>10000</v>
      </c>
      <c r="E459" s="38"/>
      <c r="F459" s="38"/>
      <c r="G459" s="38"/>
      <c r="H459" s="21">
        <v>10000</v>
      </c>
      <c r="I459" s="38">
        <v>0</v>
      </c>
    </row>
    <row r="460" spans="1:9" s="54" customFormat="1" ht="38.25">
      <c r="A460" s="49" t="s">
        <v>51</v>
      </c>
      <c r="B460" s="65" t="s">
        <v>420</v>
      </c>
      <c r="C460" s="64">
        <v>159916</v>
      </c>
      <c r="D460" s="20">
        <f t="shared" si="144"/>
        <v>15010</v>
      </c>
      <c r="E460" s="39"/>
      <c r="F460" s="39"/>
      <c r="G460" s="39"/>
      <c r="H460" s="20">
        <v>15000</v>
      </c>
      <c r="I460" s="39">
        <v>10</v>
      </c>
    </row>
    <row r="461" spans="1:9" s="54" customFormat="1" ht="13.5" thickBot="1">
      <c r="A461" s="50"/>
      <c r="B461" s="66" t="s">
        <v>428</v>
      </c>
      <c r="C461" s="67">
        <v>79579</v>
      </c>
      <c r="D461" s="21">
        <f t="shared" si="144"/>
        <v>15000</v>
      </c>
      <c r="E461" s="38"/>
      <c r="F461" s="38"/>
      <c r="G461" s="38"/>
      <c r="H461" s="21">
        <v>15000</v>
      </c>
      <c r="I461" s="38">
        <v>0</v>
      </c>
    </row>
    <row r="462" spans="1:9" s="54" customFormat="1" ht="29.25" customHeight="1">
      <c r="A462" s="49" t="s">
        <v>52</v>
      </c>
      <c r="B462" s="65" t="s">
        <v>360</v>
      </c>
      <c r="C462" s="64">
        <v>88004</v>
      </c>
      <c r="D462" s="20">
        <f t="shared" si="144"/>
        <v>14091</v>
      </c>
      <c r="E462" s="39"/>
      <c r="F462" s="39"/>
      <c r="G462" s="39"/>
      <c r="H462" s="20">
        <v>14081</v>
      </c>
      <c r="I462" s="39">
        <v>10</v>
      </c>
    </row>
    <row r="463" spans="1:9" s="54" customFormat="1" ht="13.5" thickBot="1">
      <c r="A463" s="50"/>
      <c r="B463" s="66" t="s">
        <v>361</v>
      </c>
      <c r="C463" s="67">
        <v>48171</v>
      </c>
      <c r="D463" s="21">
        <f t="shared" si="144"/>
        <v>10000</v>
      </c>
      <c r="E463" s="38"/>
      <c r="F463" s="38"/>
      <c r="G463" s="38"/>
      <c r="H463" s="21">
        <v>10000</v>
      </c>
      <c r="I463" s="38">
        <v>0</v>
      </c>
    </row>
    <row r="464" spans="1:9" s="54" customFormat="1" ht="13.5" customHeight="1">
      <c r="A464" s="26"/>
      <c r="B464" s="29" t="s">
        <v>86</v>
      </c>
      <c r="C464" s="39">
        <f t="shared" ref="C464:I465" si="145">SUM(C466+C472)</f>
        <v>18448</v>
      </c>
      <c r="D464" s="39">
        <f t="shared" si="145"/>
        <v>14609</v>
      </c>
      <c r="E464" s="39">
        <f t="shared" si="145"/>
        <v>0</v>
      </c>
      <c r="F464" s="39">
        <f t="shared" si="145"/>
        <v>0</v>
      </c>
      <c r="G464" s="39">
        <f t="shared" si="145"/>
        <v>0</v>
      </c>
      <c r="H464" s="39">
        <f t="shared" si="145"/>
        <v>13619</v>
      </c>
      <c r="I464" s="39">
        <f t="shared" si="145"/>
        <v>990</v>
      </c>
    </row>
    <row r="465" spans="1:12" s="54" customFormat="1" ht="13.5" thickBot="1">
      <c r="A465" s="17"/>
      <c r="B465" s="33"/>
      <c r="C465" s="38">
        <f t="shared" si="145"/>
        <v>15985</v>
      </c>
      <c r="D465" s="38">
        <f t="shared" si="145"/>
        <v>13600</v>
      </c>
      <c r="E465" s="38">
        <f t="shared" si="145"/>
        <v>0</v>
      </c>
      <c r="F465" s="38">
        <f t="shared" si="145"/>
        <v>0</v>
      </c>
      <c r="G465" s="38">
        <f t="shared" si="145"/>
        <v>0</v>
      </c>
      <c r="H465" s="38">
        <f t="shared" si="145"/>
        <v>13000</v>
      </c>
      <c r="I465" s="38">
        <f t="shared" si="145"/>
        <v>600</v>
      </c>
    </row>
    <row r="466" spans="1:12" s="54" customFormat="1" ht="12.75">
      <c r="A466" s="26" t="s">
        <v>14</v>
      </c>
      <c r="B466" s="12" t="s">
        <v>113</v>
      </c>
      <c r="C466" s="39">
        <f>SUM(C468+C470)</f>
        <v>17548</v>
      </c>
      <c r="D466" s="39">
        <f t="shared" ref="D466:I467" si="146">SUM(D468+D470)</f>
        <v>14124</v>
      </c>
      <c r="E466" s="39">
        <f t="shared" si="146"/>
        <v>0</v>
      </c>
      <c r="F466" s="39">
        <f t="shared" si="146"/>
        <v>0</v>
      </c>
      <c r="G466" s="39">
        <f t="shared" si="146"/>
        <v>0</v>
      </c>
      <c r="H466" s="39">
        <f t="shared" si="146"/>
        <v>13619</v>
      </c>
      <c r="I466" s="39">
        <f t="shared" si="146"/>
        <v>505</v>
      </c>
    </row>
    <row r="467" spans="1:12" s="54" customFormat="1" ht="13.5" thickBot="1">
      <c r="A467" s="17"/>
      <c r="B467" s="12"/>
      <c r="C467" s="38">
        <f>SUM(C469+C471)</f>
        <v>15585</v>
      </c>
      <c r="D467" s="38">
        <f t="shared" si="146"/>
        <v>13400</v>
      </c>
      <c r="E467" s="38">
        <f t="shared" si="146"/>
        <v>0</v>
      </c>
      <c r="F467" s="38">
        <f t="shared" si="146"/>
        <v>0</v>
      </c>
      <c r="G467" s="38">
        <f t="shared" si="146"/>
        <v>0</v>
      </c>
      <c r="H467" s="38">
        <f t="shared" si="146"/>
        <v>13000</v>
      </c>
      <c r="I467" s="38">
        <f t="shared" si="146"/>
        <v>400</v>
      </c>
      <c r="J467" s="88"/>
      <c r="K467" s="88"/>
      <c r="L467" s="88"/>
    </row>
    <row r="468" spans="1:12" s="88" customFormat="1" ht="27.75" customHeight="1">
      <c r="A468" s="105" t="s">
        <v>43</v>
      </c>
      <c r="B468" s="65" t="s">
        <v>202</v>
      </c>
      <c r="C468" s="106">
        <v>9345</v>
      </c>
      <c r="D468" s="86">
        <f t="shared" ref="D468:D471" si="147">SUM(E468+F468+G468+H468+I468)</f>
        <v>7751</v>
      </c>
      <c r="E468" s="87"/>
      <c r="F468" s="87"/>
      <c r="G468" s="87"/>
      <c r="H468" s="86">
        <v>7251</v>
      </c>
      <c r="I468" s="87">
        <v>500</v>
      </c>
    </row>
    <row r="469" spans="1:12" s="88" customFormat="1" ht="13.5" thickBot="1">
      <c r="A469" s="107"/>
      <c r="B469" s="66" t="s">
        <v>303</v>
      </c>
      <c r="C469" s="108">
        <v>8345</v>
      </c>
      <c r="D469" s="91">
        <f t="shared" si="147"/>
        <v>7400</v>
      </c>
      <c r="E469" s="90"/>
      <c r="F469" s="90"/>
      <c r="G469" s="90"/>
      <c r="H469" s="91">
        <v>7000</v>
      </c>
      <c r="I469" s="90">
        <v>400</v>
      </c>
    </row>
    <row r="470" spans="1:12" s="88" customFormat="1" ht="27" customHeight="1">
      <c r="A470" s="105" t="s">
        <v>42</v>
      </c>
      <c r="B470" s="65" t="s">
        <v>201</v>
      </c>
      <c r="C470" s="106">
        <v>8203</v>
      </c>
      <c r="D470" s="86">
        <f t="shared" si="147"/>
        <v>6373</v>
      </c>
      <c r="E470" s="87"/>
      <c r="F470" s="87"/>
      <c r="G470" s="87"/>
      <c r="H470" s="86">
        <v>6368</v>
      </c>
      <c r="I470" s="87">
        <v>5</v>
      </c>
    </row>
    <row r="471" spans="1:12" s="88" customFormat="1" ht="13.5" thickBot="1">
      <c r="A471" s="107"/>
      <c r="B471" s="66" t="s">
        <v>304</v>
      </c>
      <c r="C471" s="108">
        <v>7240</v>
      </c>
      <c r="D471" s="91">
        <f t="shared" si="147"/>
        <v>6000</v>
      </c>
      <c r="E471" s="90"/>
      <c r="F471" s="90"/>
      <c r="G471" s="90"/>
      <c r="H471" s="91">
        <v>6000</v>
      </c>
      <c r="I471" s="90">
        <v>0</v>
      </c>
      <c r="J471" s="54"/>
      <c r="K471" s="54"/>
      <c r="L471" s="54"/>
    </row>
    <row r="472" spans="1:12" s="54" customFormat="1" ht="13.5" customHeight="1">
      <c r="A472" s="26" t="s">
        <v>15</v>
      </c>
      <c r="B472" s="12" t="s">
        <v>16</v>
      </c>
      <c r="C472" s="39">
        <f>SUM(C474+C476)</f>
        <v>900</v>
      </c>
      <c r="D472" s="39">
        <f t="shared" ref="D472:I472" si="148">SUM(D474+D476)</f>
        <v>485</v>
      </c>
      <c r="E472" s="39">
        <f t="shared" si="148"/>
        <v>0</v>
      </c>
      <c r="F472" s="39">
        <f t="shared" si="148"/>
        <v>0</v>
      </c>
      <c r="G472" s="39">
        <f t="shared" si="148"/>
        <v>0</v>
      </c>
      <c r="H472" s="39">
        <f t="shared" si="148"/>
        <v>0</v>
      </c>
      <c r="I472" s="39">
        <f t="shared" si="148"/>
        <v>485</v>
      </c>
    </row>
    <row r="473" spans="1:12" s="54" customFormat="1" ht="13.5" thickBot="1">
      <c r="A473" s="17"/>
      <c r="B473" s="33"/>
      <c r="C473" s="38">
        <f>SUM(C477)</f>
        <v>400</v>
      </c>
      <c r="D473" s="38">
        <f t="shared" ref="D473:I473" si="149">SUM(D477)</f>
        <v>200</v>
      </c>
      <c r="E473" s="38">
        <f t="shared" si="149"/>
        <v>0</v>
      </c>
      <c r="F473" s="38">
        <f t="shared" si="149"/>
        <v>0</v>
      </c>
      <c r="G473" s="38">
        <f t="shared" si="149"/>
        <v>0</v>
      </c>
      <c r="H473" s="38">
        <f t="shared" si="149"/>
        <v>0</v>
      </c>
      <c r="I473" s="38">
        <f t="shared" si="149"/>
        <v>200</v>
      </c>
    </row>
    <row r="474" spans="1:12" s="54" customFormat="1" ht="14.25" customHeight="1" thickBot="1">
      <c r="A474" s="17" t="s">
        <v>7</v>
      </c>
      <c r="B474" s="5" t="s">
        <v>9</v>
      </c>
      <c r="C474" s="38">
        <f t="shared" ref="C474:I474" si="150">SUM(C475:C475)</f>
        <v>400</v>
      </c>
      <c r="D474" s="38">
        <f t="shared" si="150"/>
        <v>250</v>
      </c>
      <c r="E474" s="38">
        <f t="shared" si="150"/>
        <v>0</v>
      </c>
      <c r="F474" s="38">
        <f t="shared" si="150"/>
        <v>0</v>
      </c>
      <c r="G474" s="38">
        <f t="shared" si="150"/>
        <v>0</v>
      </c>
      <c r="H474" s="38">
        <f t="shared" si="150"/>
        <v>0</v>
      </c>
      <c r="I474" s="38">
        <f t="shared" si="150"/>
        <v>250</v>
      </c>
    </row>
    <row r="475" spans="1:12" s="54" customFormat="1" ht="39" thickBot="1">
      <c r="A475" s="17" t="s">
        <v>45</v>
      </c>
      <c r="B475" s="24" t="s">
        <v>242</v>
      </c>
      <c r="C475" s="38">
        <v>400</v>
      </c>
      <c r="D475" s="21">
        <f t="shared" ref="D475" si="151">SUM(E475+F475+G475+H475+I475)</f>
        <v>250</v>
      </c>
      <c r="E475" s="38"/>
      <c r="F475" s="38"/>
      <c r="G475" s="38"/>
      <c r="H475" s="21"/>
      <c r="I475" s="38">
        <v>250</v>
      </c>
    </row>
    <row r="476" spans="1:12" s="54" customFormat="1" ht="13.5" customHeight="1">
      <c r="A476" s="16" t="s">
        <v>11</v>
      </c>
      <c r="B476" s="32" t="s">
        <v>12</v>
      </c>
      <c r="C476" s="39">
        <f>SUM(C478)</f>
        <v>500</v>
      </c>
      <c r="D476" s="39">
        <f t="shared" ref="D476:I477" si="152">SUM(D478)</f>
        <v>235</v>
      </c>
      <c r="E476" s="39">
        <f t="shared" si="152"/>
        <v>0</v>
      </c>
      <c r="F476" s="39">
        <f t="shared" si="152"/>
        <v>0</v>
      </c>
      <c r="G476" s="39">
        <f t="shared" si="152"/>
        <v>0</v>
      </c>
      <c r="H476" s="39">
        <f t="shared" si="152"/>
        <v>0</v>
      </c>
      <c r="I476" s="39">
        <f t="shared" si="152"/>
        <v>235</v>
      </c>
    </row>
    <row r="477" spans="1:12" s="54" customFormat="1" ht="14.25" customHeight="1" thickBot="1">
      <c r="A477" s="17"/>
      <c r="B477" s="33"/>
      <c r="C477" s="38">
        <f>SUM(C479)</f>
        <v>400</v>
      </c>
      <c r="D477" s="38">
        <f t="shared" si="152"/>
        <v>200</v>
      </c>
      <c r="E477" s="38">
        <f t="shared" si="152"/>
        <v>0</v>
      </c>
      <c r="F477" s="38">
        <f t="shared" si="152"/>
        <v>0</v>
      </c>
      <c r="G477" s="38">
        <f t="shared" si="152"/>
        <v>0</v>
      </c>
      <c r="H477" s="38">
        <f t="shared" si="152"/>
        <v>0</v>
      </c>
      <c r="I477" s="38">
        <f t="shared" si="152"/>
        <v>200</v>
      </c>
      <c r="J477" s="75"/>
      <c r="K477" s="75"/>
      <c r="L477" s="75"/>
    </row>
    <row r="478" spans="1:12">
      <c r="A478" s="16" t="s">
        <v>42</v>
      </c>
      <c r="B478" s="32" t="s">
        <v>281</v>
      </c>
      <c r="C478" s="37">
        <v>500</v>
      </c>
      <c r="D478" s="36">
        <f>SUM(E478+F478+G478+H478+I478)</f>
        <v>235</v>
      </c>
      <c r="E478" s="37"/>
      <c r="F478" s="37"/>
      <c r="G478" s="37"/>
      <c r="H478" s="36"/>
      <c r="I478" s="37">
        <v>235</v>
      </c>
    </row>
    <row r="479" spans="1:12" ht="15" thickBot="1">
      <c r="A479" s="17"/>
      <c r="B479" s="33"/>
      <c r="C479" s="38">
        <v>400</v>
      </c>
      <c r="D479" s="21">
        <f>SUM(E479+F479+G479+H479+I479)</f>
        <v>200</v>
      </c>
      <c r="E479" s="38"/>
      <c r="F479" s="38"/>
      <c r="G479" s="38"/>
      <c r="H479" s="21"/>
      <c r="I479" s="38">
        <v>200</v>
      </c>
    </row>
    <row r="480" spans="1:12">
      <c r="A480" s="112"/>
      <c r="B480" s="12"/>
      <c r="C480" s="13"/>
      <c r="D480" s="13"/>
      <c r="E480" s="13"/>
      <c r="F480" s="13"/>
      <c r="G480" s="13"/>
      <c r="H480" s="13"/>
      <c r="I480" s="13"/>
    </row>
    <row r="481" spans="1:12">
      <c r="A481" s="112"/>
      <c r="B481" s="12"/>
      <c r="C481" s="13"/>
      <c r="D481" s="13"/>
      <c r="E481" s="13"/>
      <c r="F481" s="13"/>
      <c r="G481" s="13"/>
      <c r="H481" s="13"/>
      <c r="I481" s="13"/>
      <c r="J481" s="54"/>
      <c r="K481" s="54"/>
      <c r="L481" s="54"/>
    </row>
    <row r="482" spans="1:12" s="54" customFormat="1" ht="12.75">
      <c r="A482" s="9"/>
      <c r="B482" s="12" t="s">
        <v>342</v>
      </c>
      <c r="C482" s="12"/>
      <c r="E482" s="12"/>
      <c r="F482" s="12"/>
      <c r="G482" s="12"/>
      <c r="H482" s="12"/>
    </row>
    <row r="483" spans="1:12" s="54" customFormat="1" ht="12.75">
      <c r="A483" s="9"/>
      <c r="B483" s="12" t="s">
        <v>267</v>
      </c>
      <c r="C483" s="12"/>
      <c r="D483" s="12" t="s">
        <v>128</v>
      </c>
      <c r="E483" s="12"/>
      <c r="F483" s="12"/>
      <c r="G483" s="12"/>
      <c r="H483" s="12" t="s">
        <v>147</v>
      </c>
      <c r="I483" s="12"/>
    </row>
    <row r="484" spans="1:12" s="54" customFormat="1" ht="12.75">
      <c r="A484" s="9"/>
      <c r="C484" s="12"/>
      <c r="D484" s="12" t="s">
        <v>315</v>
      </c>
      <c r="E484" s="12"/>
      <c r="F484" s="12"/>
      <c r="G484" s="12"/>
      <c r="H484" s="12" t="s">
        <v>366</v>
      </c>
      <c r="I484" s="12"/>
    </row>
    <row r="485" spans="1:12" s="54" customFormat="1" ht="12.75">
      <c r="A485" s="9"/>
      <c r="B485" s="12"/>
      <c r="C485" s="12"/>
      <c r="E485" s="12"/>
      <c r="F485" s="12"/>
      <c r="G485" s="12"/>
      <c r="H485" s="12"/>
    </row>
    <row r="486" spans="1:12" s="54" customFormat="1">
      <c r="A486" s="9"/>
      <c r="B486" s="12"/>
      <c r="C486" s="12"/>
      <c r="E486" s="12"/>
      <c r="F486" s="12"/>
      <c r="G486" s="12"/>
      <c r="H486" s="12"/>
      <c r="J486" s="75"/>
      <c r="K486" s="75"/>
      <c r="L486" s="75"/>
    </row>
  </sheetData>
  <printOptions horizontalCentered="1"/>
  <pageMargins left="0" right="0" top="0.5" bottom="0.5" header="0" footer="0"/>
  <pageSetup paperSize="9" scale="84" orientation="landscape" r:id="rId1"/>
  <headerFooter alignWithMargins="0">
    <oddFooter>&amp;Lmunicipiul baia mare
directia investitii&amp;RPage &amp;P</oddFooter>
  </headerFooter>
  <rowBreaks count="13" manualBreakCount="13">
    <brk id="44" max="8" man="1"/>
    <brk id="78" max="8" man="1"/>
    <brk id="111" max="8" man="1"/>
    <brk id="133" max="8" man="1"/>
    <brk id="161" max="8" man="1"/>
    <brk id="231" max="8" man="1"/>
    <brk id="262" max="8" man="1"/>
    <brk id="301" max="8" man="1"/>
    <brk id="334" max="8" man="1"/>
    <brk id="368" max="8" man="1"/>
    <brk id="401" max="8" man="1"/>
    <brk id="435" max="8" man="1"/>
    <brk id="463" max="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buget_24.03.2025</vt:lpstr>
      <vt:lpstr>buget_24.03.2025!Print_Area</vt:lpstr>
      <vt:lpstr>buget_24.03.2025!Print_Titles</vt:lpstr>
    </vt:vector>
  </TitlesOfParts>
  <Company>primaria baia mare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contabilitate8</cp:lastModifiedBy>
  <cp:lastPrinted>2025-04-24T13:23:08Z</cp:lastPrinted>
  <dcterms:created xsi:type="dcterms:W3CDTF">2001-02-06T15:04:23Z</dcterms:created>
  <dcterms:modified xsi:type="dcterms:W3CDTF">2025-04-24T13:24:05Z</dcterms:modified>
</cp:coreProperties>
</file>